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toziaAA\Desktop\"/>
    </mc:Choice>
  </mc:AlternateContent>
  <bookViews>
    <workbookView xWindow="0" yWindow="0" windowWidth="28800" windowHeight="12300"/>
  </bookViews>
  <sheets>
    <sheet name="ИТОГ" sheetId="2" r:id="rId1"/>
    <sheet name="Баллы за 2022" sheetId="9" r:id="rId2"/>
    <sheet name="БД" sheetId="1" r:id="rId3"/>
    <sheet name="СТД" sheetId="5" state="hidden" r:id="rId4"/>
  </sheets>
  <definedNames>
    <definedName name="_xlnm._FilterDatabase" localSheetId="3" hidden="1">СТД!$A$1:$A$349</definedName>
  </definedNames>
  <calcPr calcId="162913"/>
  <pivotCaches>
    <pivotCache cacheId="1"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2" l="1"/>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61" i="2"/>
  <c r="H199" i="2"/>
  <c r="F61" i="2"/>
  <c r="G61" i="2" s="1"/>
  <c r="E702" i="1" l="1"/>
  <c r="G702" i="1"/>
  <c r="P702" i="1"/>
  <c r="R702" i="1"/>
  <c r="E701" i="1"/>
  <c r="G701" i="1" s="1"/>
  <c r="P701" i="1"/>
  <c r="R701" i="1"/>
  <c r="E451" i="1" l="1"/>
  <c r="G451" i="1" s="1"/>
  <c r="P451" i="1"/>
  <c r="R451" i="1"/>
  <c r="E452" i="1"/>
  <c r="G452" i="1" s="1"/>
  <c r="P452" i="1"/>
  <c r="R452" i="1"/>
  <c r="E448" i="1"/>
  <c r="G448" i="1" s="1"/>
  <c r="P448" i="1"/>
  <c r="R448" i="1"/>
  <c r="E447" i="1"/>
  <c r="G447" i="1" s="1"/>
  <c r="P447" i="1"/>
  <c r="R447" i="1"/>
  <c r="E512" i="1"/>
  <c r="G512" i="1" s="1"/>
  <c r="P512" i="1"/>
  <c r="R512" i="1"/>
  <c r="E617" i="1"/>
  <c r="G617" i="1" s="1"/>
  <c r="P617" i="1"/>
  <c r="R617" i="1"/>
  <c r="E616" i="1"/>
  <c r="G616" i="1" s="1"/>
  <c r="P616" i="1"/>
  <c r="R616" i="1"/>
  <c r="B56" i="5"/>
  <c r="B57" i="5"/>
  <c r="B58" i="5"/>
  <c r="B59" i="5"/>
  <c r="F199" i="2" s="1"/>
  <c r="G199" i="2" s="1"/>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E404" i="1" l="1"/>
  <c r="G404" i="1" s="1"/>
  <c r="P404" i="1"/>
  <c r="R404" i="1"/>
  <c r="E533" i="1" l="1"/>
  <c r="G533" i="1" s="1"/>
  <c r="P533" i="1"/>
  <c r="R533" i="1"/>
  <c r="E2" i="1"/>
  <c r="G2" i="1" s="1"/>
  <c r="P2" i="1"/>
  <c r="R2" i="1"/>
  <c r="E438" i="1"/>
  <c r="G438" i="1" s="1"/>
  <c r="P438" i="1"/>
  <c r="R438" i="1"/>
  <c r="E243" i="1"/>
  <c r="G243" i="1" s="1"/>
  <c r="P243" i="1"/>
  <c r="R243" i="1"/>
  <c r="E242" i="1"/>
  <c r="G242" i="1" s="1"/>
  <c r="P242" i="1"/>
  <c r="R242" i="1"/>
  <c r="E241" i="1"/>
  <c r="G241" i="1" s="1"/>
  <c r="P241" i="1"/>
  <c r="R241" i="1"/>
  <c r="E669" i="1"/>
  <c r="G669" i="1" s="1"/>
  <c r="R669" i="1"/>
  <c r="P669" i="1"/>
  <c r="E251" i="1"/>
  <c r="G251" i="1" s="1"/>
  <c r="P251" i="1"/>
  <c r="R251" i="1"/>
  <c r="F288" i="2" l="1"/>
  <c r="G288" i="2" s="1"/>
  <c r="F287" i="2"/>
  <c r="G287" i="2" s="1"/>
  <c r="F280" i="2"/>
  <c r="G280" i="2" s="1"/>
  <c r="F276" i="2"/>
  <c r="G276" i="2" s="1"/>
  <c r="F277" i="2"/>
  <c r="G277" i="2" s="1"/>
  <c r="F265" i="2"/>
  <c r="G265" i="2" s="1"/>
  <c r="F266" i="2"/>
  <c r="G266" i="2" s="1"/>
  <c r="F267" i="2"/>
  <c r="G267" i="2" s="1"/>
  <c r="F268" i="2"/>
  <c r="G268" i="2" s="1"/>
  <c r="F264" i="2"/>
  <c r="G264" i="2" s="1"/>
  <c r="F262" i="2"/>
  <c r="G262" i="2" s="1"/>
  <c r="F261" i="2"/>
  <c r="G261" i="2" s="1"/>
  <c r="B43" i="5" l="1"/>
  <c r="F228" i="2" s="1"/>
  <c r="G228" i="2" s="1"/>
  <c r="B44" i="5"/>
  <c r="B45" i="5"/>
  <c r="B46" i="5"/>
  <c r="F126" i="2" s="1"/>
  <c r="G126" i="2" s="1"/>
  <c r="B47" i="5"/>
  <c r="B48" i="5"/>
  <c r="B49" i="5"/>
  <c r="B50" i="5"/>
  <c r="F187" i="2" s="1"/>
  <c r="G187" i="2" s="1"/>
  <c r="B51" i="5"/>
  <c r="B52" i="5"/>
  <c r="B53" i="5"/>
  <c r="F108" i="2" s="1"/>
  <c r="G108" i="2" s="1"/>
  <c r="B54" i="5"/>
  <c r="F221" i="2" s="1"/>
  <c r="G221" i="2" s="1"/>
  <c r="B55" i="5"/>
  <c r="F2" i="2"/>
  <c r="G2" i="2" s="1"/>
  <c r="F3" i="2"/>
  <c r="G3" i="2" s="1"/>
  <c r="F4" i="2"/>
  <c r="G4" i="2" s="1"/>
  <c r="F5" i="2"/>
  <c r="G5" i="2" s="1"/>
  <c r="F6" i="2"/>
  <c r="G6" i="2" s="1"/>
  <c r="F7" i="2"/>
  <c r="G7" i="2" s="1"/>
  <c r="F8" i="2"/>
  <c r="G8" i="2" s="1"/>
  <c r="F9" i="2"/>
  <c r="G9" i="2" s="1"/>
  <c r="F10" i="2"/>
  <c r="G10" i="2" s="1"/>
  <c r="F11" i="2"/>
  <c r="G11" i="2" s="1"/>
  <c r="F12" i="2"/>
  <c r="G12" i="2" s="1"/>
  <c r="F14" i="2"/>
  <c r="G14" i="2" s="1"/>
  <c r="F15" i="2"/>
  <c r="G15" i="2" s="1"/>
  <c r="F16" i="2"/>
  <c r="G16" i="2" s="1"/>
  <c r="F17" i="2"/>
  <c r="G17" i="2" s="1"/>
  <c r="F18" i="2"/>
  <c r="G18" i="2" s="1"/>
  <c r="F21" i="2"/>
  <c r="G21" i="2" s="1"/>
  <c r="F22" i="2"/>
  <c r="G22" i="2" s="1"/>
  <c r="F23" i="2"/>
  <c r="G23" i="2" s="1"/>
  <c r="F25" i="2"/>
  <c r="G25" i="2" s="1"/>
  <c r="F26" i="2"/>
  <c r="G26" i="2" s="1"/>
  <c r="F27" i="2"/>
  <c r="G27" i="2" s="1"/>
  <c r="F28" i="2"/>
  <c r="G28" i="2" s="1"/>
  <c r="F29" i="2"/>
  <c r="G29" i="2" s="1"/>
  <c r="F30" i="2"/>
  <c r="G30" i="2" s="1"/>
  <c r="F32" i="2"/>
  <c r="G32" i="2" s="1"/>
  <c r="F33" i="2"/>
  <c r="G33" i="2" s="1"/>
  <c r="F35" i="2"/>
  <c r="G35" i="2" s="1"/>
  <c r="F36" i="2"/>
  <c r="G36" i="2" s="1"/>
  <c r="F38" i="2"/>
  <c r="G38" i="2" s="1"/>
  <c r="F39" i="2"/>
  <c r="G39" i="2" s="1"/>
  <c r="F42" i="2"/>
  <c r="G42" i="2" s="1"/>
  <c r="F43" i="2"/>
  <c r="G43" i="2" s="1"/>
  <c r="F44" i="2"/>
  <c r="G44" i="2" s="1"/>
  <c r="F46" i="2"/>
  <c r="G46" i="2" s="1"/>
  <c r="F47" i="2"/>
  <c r="G47" i="2" s="1"/>
  <c r="F48" i="2"/>
  <c r="G48" i="2" s="1"/>
  <c r="F50" i="2"/>
  <c r="G50" i="2" s="1"/>
  <c r="F52" i="2"/>
  <c r="G52" i="2" s="1"/>
  <c r="F53" i="2"/>
  <c r="G53" i="2" s="1"/>
  <c r="F54" i="2"/>
  <c r="G54" i="2" s="1"/>
  <c r="F55" i="2"/>
  <c r="G55" i="2" s="1"/>
  <c r="F56" i="2"/>
  <c r="G56" i="2" s="1"/>
  <c r="F57" i="2"/>
  <c r="G57" i="2" s="1"/>
  <c r="F58" i="2"/>
  <c r="G58" i="2" s="1"/>
  <c r="F59" i="2"/>
  <c r="G59" i="2" s="1"/>
  <c r="F63" i="2"/>
  <c r="G63" i="2" s="1"/>
  <c r="F65" i="2"/>
  <c r="G65" i="2" s="1"/>
  <c r="F67" i="2"/>
  <c r="G67" i="2" s="1"/>
  <c r="F70" i="2"/>
  <c r="G70" i="2" s="1"/>
  <c r="F72" i="2"/>
  <c r="G72" i="2" s="1"/>
  <c r="F75" i="2"/>
  <c r="G75" i="2" s="1"/>
  <c r="F76" i="2"/>
  <c r="G76" i="2" s="1"/>
  <c r="F77" i="2"/>
  <c r="G77" i="2" s="1"/>
  <c r="F78" i="2"/>
  <c r="G78" i="2" s="1"/>
  <c r="F79" i="2"/>
  <c r="G79" i="2" s="1"/>
  <c r="F80" i="2"/>
  <c r="G80" i="2" s="1"/>
  <c r="F83" i="2"/>
  <c r="G83" i="2" s="1"/>
  <c r="F84" i="2"/>
  <c r="G84" i="2" s="1"/>
  <c r="F85" i="2"/>
  <c r="G85" i="2" s="1"/>
  <c r="F86" i="2"/>
  <c r="G86" i="2" s="1"/>
  <c r="F88" i="2"/>
  <c r="G88" i="2" s="1"/>
  <c r="F89" i="2"/>
  <c r="G89" i="2" s="1"/>
  <c r="F91" i="2"/>
  <c r="G91" i="2" s="1"/>
  <c r="F92" i="2"/>
  <c r="G92" i="2" s="1"/>
  <c r="F93" i="2"/>
  <c r="G93" i="2" s="1"/>
  <c r="F94" i="2"/>
  <c r="G94" i="2" s="1"/>
  <c r="F95" i="2"/>
  <c r="G95" i="2" s="1"/>
  <c r="F96" i="2"/>
  <c r="G96" i="2" s="1"/>
  <c r="F97" i="2"/>
  <c r="G97" i="2" s="1"/>
  <c r="F98" i="2"/>
  <c r="G98" i="2" s="1"/>
  <c r="F99" i="2"/>
  <c r="G99" i="2" s="1"/>
  <c r="F102" i="2"/>
  <c r="G102" i="2" s="1"/>
  <c r="F103" i="2"/>
  <c r="G103" i="2" s="1"/>
  <c r="F105" i="2"/>
  <c r="G105" i="2" s="1"/>
  <c r="F106" i="2"/>
  <c r="G106" i="2" s="1"/>
  <c r="F109" i="2"/>
  <c r="G109" i="2" s="1"/>
  <c r="F110" i="2"/>
  <c r="G110" i="2" s="1"/>
  <c r="F112" i="2"/>
  <c r="G112" i="2" s="1"/>
  <c r="F113" i="2"/>
  <c r="G113" i="2" s="1"/>
  <c r="F114" i="2"/>
  <c r="G114" i="2" s="1"/>
  <c r="F117" i="2"/>
  <c r="G117" i="2" s="1"/>
  <c r="F118" i="2"/>
  <c r="G118" i="2" s="1"/>
  <c r="F119" i="2"/>
  <c r="G119" i="2" s="1"/>
  <c r="F120" i="2"/>
  <c r="G120" i="2" s="1"/>
  <c r="F121" i="2"/>
  <c r="G121" i="2" s="1"/>
  <c r="F122" i="2"/>
  <c r="G122" i="2" s="1"/>
  <c r="F123" i="2"/>
  <c r="G123" i="2" s="1"/>
  <c r="F124" i="2"/>
  <c r="G124" i="2" s="1"/>
  <c r="F125" i="2"/>
  <c r="G125" i="2" s="1"/>
  <c r="F127" i="2"/>
  <c r="G127" i="2" s="1"/>
  <c r="F128" i="2"/>
  <c r="G128" i="2" s="1"/>
  <c r="F129" i="2"/>
  <c r="G129" i="2" s="1"/>
  <c r="F130" i="2"/>
  <c r="G130" i="2" s="1"/>
  <c r="F131" i="2"/>
  <c r="G131" i="2" s="1"/>
  <c r="F133" i="2"/>
  <c r="G133" i="2" s="1"/>
  <c r="F134" i="2"/>
  <c r="G134" i="2" s="1"/>
  <c r="F135" i="2"/>
  <c r="G135" i="2" s="1"/>
  <c r="F136" i="2"/>
  <c r="G136" i="2" s="1"/>
  <c r="F137" i="2"/>
  <c r="G137" i="2" s="1"/>
  <c r="F138" i="2"/>
  <c r="G138" i="2" s="1"/>
  <c r="F140" i="2"/>
  <c r="G140" i="2" s="1"/>
  <c r="F142" i="2"/>
  <c r="G142" i="2" s="1"/>
  <c r="F143" i="2"/>
  <c r="G143" i="2" s="1"/>
  <c r="F144" i="2"/>
  <c r="G144" i="2" s="1"/>
  <c r="F145" i="2"/>
  <c r="G145" i="2" s="1"/>
  <c r="F147" i="2"/>
  <c r="G147" i="2" s="1"/>
  <c r="F149" i="2"/>
  <c r="G149" i="2" s="1"/>
  <c r="F150" i="2"/>
  <c r="G150" i="2" s="1"/>
  <c r="F151" i="2"/>
  <c r="G151" i="2" s="1"/>
  <c r="F152" i="2"/>
  <c r="G152" i="2" s="1"/>
  <c r="F154" i="2"/>
  <c r="G154" i="2" s="1"/>
  <c r="F155" i="2"/>
  <c r="G155" i="2" s="1"/>
  <c r="F157" i="2"/>
  <c r="G157" i="2" s="1"/>
  <c r="F160" i="2"/>
  <c r="G160" i="2" s="1"/>
  <c r="F161" i="2"/>
  <c r="G161" i="2" s="1"/>
  <c r="F162" i="2"/>
  <c r="G162" i="2" s="1"/>
  <c r="F163" i="2"/>
  <c r="G163" i="2" s="1"/>
  <c r="F164" i="2"/>
  <c r="G164" i="2" s="1"/>
  <c r="F165" i="2"/>
  <c r="G165" i="2" s="1"/>
  <c r="F166" i="2"/>
  <c r="G166" i="2" s="1"/>
  <c r="F167" i="2"/>
  <c r="G167" i="2" s="1"/>
  <c r="F168" i="2"/>
  <c r="G168" i="2" s="1"/>
  <c r="F171" i="2"/>
  <c r="G171" i="2" s="1"/>
  <c r="F174" i="2"/>
  <c r="G174" i="2" s="1"/>
  <c r="F175" i="2"/>
  <c r="G175" i="2" s="1"/>
  <c r="F177" i="2"/>
  <c r="G177" i="2" s="1"/>
  <c r="F178" i="2"/>
  <c r="G178" i="2" s="1"/>
  <c r="F182" i="2"/>
  <c r="G182" i="2" s="1"/>
  <c r="F183" i="2"/>
  <c r="G183" i="2" s="1"/>
  <c r="F184" i="2"/>
  <c r="G184" i="2" s="1"/>
  <c r="F185" i="2"/>
  <c r="G185" i="2" s="1"/>
  <c r="F188" i="2"/>
  <c r="G188" i="2" s="1"/>
  <c r="F189" i="2"/>
  <c r="G189" i="2" s="1"/>
  <c r="F190" i="2"/>
  <c r="G190" i="2" s="1"/>
  <c r="F192" i="2"/>
  <c r="G192" i="2" s="1"/>
  <c r="F193" i="2"/>
  <c r="G193" i="2" s="1"/>
  <c r="F194" i="2"/>
  <c r="G194" i="2" s="1"/>
  <c r="F200" i="2"/>
  <c r="G200" i="2" s="1"/>
  <c r="F201" i="2"/>
  <c r="G201" i="2" s="1"/>
  <c r="F202" i="2"/>
  <c r="G202" i="2" s="1"/>
  <c r="F203" i="2"/>
  <c r="G203" i="2" s="1"/>
  <c r="F204" i="2"/>
  <c r="G204" i="2" s="1"/>
  <c r="F205" i="2"/>
  <c r="G205" i="2" s="1"/>
  <c r="F208" i="2"/>
  <c r="G208" i="2" s="1"/>
  <c r="F209" i="2"/>
  <c r="G209" i="2" s="1"/>
  <c r="F210" i="2"/>
  <c r="G210" i="2" s="1"/>
  <c r="F211" i="2"/>
  <c r="G211" i="2" s="1"/>
  <c r="F212" i="2"/>
  <c r="G212" i="2" s="1"/>
  <c r="F213" i="2"/>
  <c r="G213" i="2" s="1"/>
  <c r="F215" i="2"/>
  <c r="G215" i="2" s="1"/>
  <c r="F216" i="2"/>
  <c r="G216" i="2" s="1"/>
  <c r="F217" i="2"/>
  <c r="G217" i="2" s="1"/>
  <c r="F218" i="2"/>
  <c r="G218" i="2" s="1"/>
  <c r="F219" i="2"/>
  <c r="G219" i="2" s="1"/>
  <c r="F220" i="2"/>
  <c r="G220" i="2" s="1"/>
  <c r="F222" i="2"/>
  <c r="G222" i="2" s="1"/>
  <c r="F223" i="2"/>
  <c r="G223" i="2" s="1"/>
  <c r="F224" i="2"/>
  <c r="G224" i="2" s="1"/>
  <c r="F225" i="2"/>
  <c r="G225" i="2" s="1"/>
  <c r="F227" i="2"/>
  <c r="G227" i="2" s="1"/>
  <c r="F229" i="2"/>
  <c r="G229" i="2" s="1"/>
  <c r="F232" i="2"/>
  <c r="G232" i="2" s="1"/>
  <c r="F233" i="2"/>
  <c r="G233" i="2" s="1"/>
  <c r="F235" i="2"/>
  <c r="G235" i="2" s="1"/>
  <c r="F237" i="2"/>
  <c r="G237" i="2" s="1"/>
  <c r="F238" i="2"/>
  <c r="G238" i="2" s="1"/>
  <c r="F239" i="2"/>
  <c r="G239" i="2" s="1"/>
  <c r="F241" i="2"/>
  <c r="G241" i="2" s="1"/>
  <c r="F242" i="2"/>
  <c r="G242" i="2" s="1"/>
  <c r="F243" i="2"/>
  <c r="G243" i="2" s="1"/>
  <c r="F247" i="2"/>
  <c r="G247" i="2" s="1"/>
  <c r="F248" i="2"/>
  <c r="G248" i="2" s="1"/>
  <c r="F250" i="2"/>
  <c r="G250" i="2" s="1"/>
  <c r="F251" i="2"/>
  <c r="G251" i="2" s="1"/>
  <c r="F253" i="2"/>
  <c r="G253" i="2" s="1"/>
  <c r="F255" i="2"/>
  <c r="G255" i="2" s="1"/>
  <c r="F256" i="2"/>
  <c r="G256" i="2" s="1"/>
  <c r="F258" i="2"/>
  <c r="G258" i="2" s="1"/>
  <c r="F259" i="2"/>
  <c r="G259" i="2" s="1"/>
  <c r="F260" i="2"/>
  <c r="G260" i="2" s="1"/>
  <c r="F263" i="2"/>
  <c r="G263" i="2" s="1"/>
  <c r="F269" i="2"/>
  <c r="G269" i="2" s="1"/>
  <c r="F270" i="2"/>
  <c r="G270" i="2" s="1"/>
  <c r="F271" i="2"/>
  <c r="G271" i="2" s="1"/>
  <c r="F272" i="2"/>
  <c r="G272" i="2" s="1"/>
  <c r="F273" i="2"/>
  <c r="G273" i="2" s="1"/>
  <c r="F274" i="2"/>
  <c r="G274" i="2" s="1"/>
  <c r="F275" i="2"/>
  <c r="G275" i="2" s="1"/>
  <c r="F278" i="2"/>
  <c r="G278" i="2" s="1"/>
  <c r="F279" i="2"/>
  <c r="G279" i="2" s="1"/>
  <c r="F281" i="2"/>
  <c r="G281" i="2" s="1"/>
  <c r="F282" i="2"/>
  <c r="G282" i="2" s="1"/>
  <c r="F283" i="2"/>
  <c r="G283" i="2" s="1"/>
  <c r="F284" i="2"/>
  <c r="G284" i="2" s="1"/>
  <c r="F285" i="2"/>
  <c r="G285" i="2" s="1"/>
  <c r="F286" i="2"/>
  <c r="G286" i="2" s="1"/>
  <c r="F289" i="2"/>
  <c r="G289" i="2" s="1"/>
  <c r="F290" i="2"/>
  <c r="G290" i="2" s="1"/>
  <c r="F19" i="2"/>
  <c r="G19" i="2" s="1"/>
  <c r="F20" i="2"/>
  <c r="G20" i="2" s="1"/>
  <c r="F24" i="2"/>
  <c r="G24" i="2" s="1"/>
  <c r="F31" i="2"/>
  <c r="G31" i="2" s="1"/>
  <c r="F34" i="2"/>
  <c r="G34" i="2" s="1"/>
  <c r="F37" i="2"/>
  <c r="G37" i="2" s="1"/>
  <c r="F45" i="2"/>
  <c r="G45" i="2" s="1"/>
  <c r="F49" i="2"/>
  <c r="G49" i="2" s="1"/>
  <c r="F51" i="2"/>
  <c r="G51" i="2" s="1"/>
  <c r="F60" i="2"/>
  <c r="G60" i="2" s="1"/>
  <c r="F64" i="2"/>
  <c r="G64" i="2" s="1"/>
  <c r="F66" i="2"/>
  <c r="G66" i="2" s="1"/>
  <c r="F69" i="2"/>
  <c r="G69" i="2" s="1"/>
  <c r="F71" i="2"/>
  <c r="G71" i="2" s="1"/>
  <c r="F73" i="2"/>
  <c r="G73" i="2" s="1"/>
  <c r="F74" i="2"/>
  <c r="G74" i="2" s="1"/>
  <c r="F81" i="2"/>
  <c r="G81" i="2" s="1"/>
  <c r="F100" i="2"/>
  <c r="G100" i="2" s="1"/>
  <c r="F101" i="2"/>
  <c r="G101" i="2" s="1"/>
  <c r="F111" i="2"/>
  <c r="G111" i="2" s="1"/>
  <c r="F116" i="2"/>
  <c r="G116" i="2" s="1"/>
  <c r="F139" i="2"/>
  <c r="G139" i="2" s="1"/>
  <c r="F141" i="2"/>
  <c r="G141" i="2" s="1"/>
  <c r="F146" i="2"/>
  <c r="G146" i="2" s="1"/>
  <c r="F148" i="2"/>
  <c r="G148" i="2" s="1"/>
  <c r="F153" i="2"/>
  <c r="G153" i="2" s="1"/>
  <c r="F156" i="2"/>
  <c r="G156" i="2" s="1"/>
  <c r="F169" i="2"/>
  <c r="G169" i="2" s="1"/>
  <c r="F170" i="2"/>
  <c r="G170" i="2" s="1"/>
  <c r="F173" i="2"/>
  <c r="G173" i="2" s="1"/>
  <c r="F179" i="2"/>
  <c r="G179" i="2" s="1"/>
  <c r="F180" i="2"/>
  <c r="G180" i="2" s="1"/>
  <c r="F181" i="2"/>
  <c r="G181" i="2" s="1"/>
  <c r="F191" i="2"/>
  <c r="G191" i="2" s="1"/>
  <c r="F195" i="2"/>
  <c r="G195" i="2" s="1"/>
  <c r="F198" i="2"/>
  <c r="G198" i="2" s="1"/>
  <c r="F206" i="2"/>
  <c r="G206" i="2" s="1"/>
  <c r="F207" i="2"/>
  <c r="G207" i="2" s="1"/>
  <c r="F214" i="2"/>
  <c r="G214" i="2" s="1"/>
  <c r="F226" i="2"/>
  <c r="G226" i="2" s="1"/>
  <c r="F234" i="2"/>
  <c r="G234" i="2" s="1"/>
  <c r="F236" i="2"/>
  <c r="G236" i="2" s="1"/>
  <c r="F240" i="2"/>
  <c r="G240" i="2" s="1"/>
  <c r="F244" i="2"/>
  <c r="G244" i="2" s="1"/>
  <c r="F246" i="2"/>
  <c r="G246" i="2" s="1"/>
  <c r="F252" i="2"/>
  <c r="G252" i="2" s="1"/>
  <c r="F254" i="2"/>
  <c r="G254" i="2" s="1"/>
  <c r="F257" i="2"/>
  <c r="G257" i="2" s="1"/>
  <c r="B42" i="5"/>
  <c r="B41" i="5"/>
  <c r="F249" i="2" s="1"/>
  <c r="G249" i="2" s="1"/>
  <c r="B40" i="5"/>
  <c r="F245" i="2" s="1"/>
  <c r="G245" i="2" s="1"/>
  <c r="B39" i="5"/>
  <c r="B38" i="5"/>
  <c r="F231" i="2" s="1"/>
  <c r="G231" i="2" s="1"/>
  <c r="B37" i="5"/>
  <c r="F230" i="2" s="1"/>
  <c r="G230" i="2" s="1"/>
  <c r="B36" i="5"/>
  <c r="B35" i="5"/>
  <c r="F197" i="2" s="1"/>
  <c r="G197" i="2" s="1"/>
  <c r="B34" i="5"/>
  <c r="F196" i="2" s="1"/>
  <c r="G196" i="2" s="1"/>
  <c r="B33" i="5"/>
  <c r="F186" i="2" s="1"/>
  <c r="G186" i="2" s="1"/>
  <c r="B32" i="5"/>
  <c r="B31" i="5"/>
  <c r="B30" i="5"/>
  <c r="F176" i="2" s="1"/>
  <c r="G176" i="2" s="1"/>
  <c r="B29" i="5"/>
  <c r="B28" i="5"/>
  <c r="F172" i="2" s="1"/>
  <c r="G172" i="2" s="1"/>
  <c r="B27" i="5"/>
  <c r="B26" i="5"/>
  <c r="B25" i="5"/>
  <c r="F159" i="2" s="1"/>
  <c r="G159" i="2" s="1"/>
  <c r="B24" i="5"/>
  <c r="F158" i="2" s="1"/>
  <c r="G158" i="2" s="1"/>
  <c r="B23" i="5"/>
  <c r="B22" i="5"/>
  <c r="B21" i="5"/>
  <c r="F132" i="2" s="1"/>
  <c r="G132" i="2" s="1"/>
  <c r="B20" i="5"/>
  <c r="B19" i="5"/>
  <c r="F115" i="2" s="1"/>
  <c r="G115" i="2" s="1"/>
  <c r="B18" i="5"/>
  <c r="B17" i="5"/>
  <c r="F107" i="2" s="1"/>
  <c r="G107" i="2" s="1"/>
  <c r="B16" i="5"/>
  <c r="F104" i="2" s="1"/>
  <c r="G104" i="2" s="1"/>
  <c r="B15" i="5"/>
  <c r="F90" i="2" s="1"/>
  <c r="G90" i="2" s="1"/>
  <c r="B14" i="5"/>
  <c r="B13" i="5"/>
  <c r="B12" i="5"/>
  <c r="F87" i="2" s="1"/>
  <c r="G87" i="2" s="1"/>
  <c r="B11" i="5"/>
  <c r="B10" i="5"/>
  <c r="F82" i="2" s="1"/>
  <c r="G82" i="2" s="1"/>
  <c r="B9" i="5"/>
  <c r="B8" i="5"/>
  <c r="F68" i="2" s="1"/>
  <c r="G68" i="2" s="1"/>
  <c r="B7" i="5"/>
  <c r="F62" i="2" s="1"/>
  <c r="G62" i="2" s="1"/>
  <c r="B6" i="5"/>
  <c r="B5" i="5"/>
  <c r="B4" i="5"/>
  <c r="F41" i="2" s="1"/>
  <c r="G41" i="2" s="1"/>
  <c r="B3" i="5"/>
  <c r="F40" i="2" s="1"/>
  <c r="G40" i="2" s="1"/>
  <c r="B2" i="5"/>
  <c r="B1" i="5"/>
  <c r="F13" i="2" s="1"/>
  <c r="G13" i="2" s="1"/>
  <c r="E678" i="1"/>
  <c r="G678" i="1" s="1"/>
  <c r="P678" i="1"/>
  <c r="R678" i="1"/>
  <c r="E688" i="1"/>
  <c r="G688" i="1" s="1"/>
  <c r="P688" i="1"/>
  <c r="R688" i="1"/>
  <c r="E683" i="1"/>
  <c r="G683" i="1" s="1"/>
  <c r="P683" i="1"/>
  <c r="R683" i="1"/>
  <c r="E589" i="1"/>
  <c r="E464" i="1"/>
  <c r="E129" i="1"/>
  <c r="E127" i="1"/>
  <c r="E470" i="1"/>
  <c r="E497" i="1"/>
  <c r="E340" i="1"/>
  <c r="E550" i="1"/>
  <c r="E273" i="1"/>
  <c r="E186" i="1"/>
  <c r="E362" i="1"/>
  <c r="E79" i="1"/>
  <c r="E418" i="1"/>
  <c r="E416" i="1"/>
  <c r="E40" i="1"/>
  <c r="E41" i="1"/>
  <c r="E19" i="1"/>
  <c r="E42" i="1"/>
  <c r="E43" i="1"/>
  <c r="E44" i="1"/>
  <c r="E45" i="1"/>
  <c r="E48" i="1"/>
  <c r="E49" i="1"/>
  <c r="E46" i="1"/>
  <c r="E546" i="1"/>
  <c r="E453" i="1"/>
  <c r="E535" i="1"/>
  <c r="E536" i="1"/>
  <c r="E637" i="1"/>
  <c r="E22" i="1"/>
  <c r="E571" i="1"/>
  <c r="E119" i="1"/>
  <c r="E188" i="1"/>
  <c r="E374" i="1"/>
  <c r="E133" i="1"/>
  <c r="E149" i="1"/>
  <c r="E150" i="1"/>
  <c r="E151" i="1"/>
  <c r="E152" i="1"/>
  <c r="E153" i="1"/>
  <c r="E154" i="1"/>
  <c r="E53" i="1"/>
  <c r="E173" i="1"/>
  <c r="E203" i="1"/>
  <c r="E204" i="1"/>
  <c r="E205" i="1"/>
  <c r="E206" i="1"/>
  <c r="E207" i="1"/>
  <c r="E208" i="1"/>
  <c r="E209" i="1"/>
  <c r="E210" i="1"/>
  <c r="E211" i="1"/>
  <c r="E212" i="1"/>
  <c r="E213" i="1"/>
  <c r="E214" i="1"/>
  <c r="E215" i="1"/>
  <c r="E216" i="1"/>
  <c r="E217" i="1"/>
  <c r="E218" i="1"/>
  <c r="E219" i="1"/>
  <c r="E172" i="1"/>
  <c r="E54" i="1"/>
  <c r="E159" i="1"/>
  <c r="E223" i="1"/>
  <c r="E224" i="1"/>
  <c r="E225" i="1"/>
  <c r="E226" i="1"/>
  <c r="E227" i="1"/>
  <c r="E228" i="1"/>
  <c r="E229" i="1"/>
  <c r="E230" i="1"/>
  <c r="E231" i="1"/>
  <c r="E233" i="1"/>
  <c r="E234" i="1"/>
  <c r="E167" i="1"/>
  <c r="E235" i="1"/>
  <c r="E236" i="1"/>
  <c r="E135" i="1"/>
  <c r="E468" i="1"/>
  <c r="E475" i="1"/>
  <c r="E476" i="1"/>
  <c r="E3" i="1"/>
  <c r="E469" i="1"/>
  <c r="E472" i="1"/>
  <c r="E473" i="1"/>
  <c r="E474" i="1"/>
  <c r="E471" i="1"/>
  <c r="E477" i="1"/>
  <c r="E478" i="1"/>
  <c r="E479" i="1"/>
  <c r="E480" i="1"/>
  <c r="E481" i="1"/>
  <c r="E491" i="1"/>
  <c r="E492" i="1"/>
  <c r="E482" i="1"/>
  <c r="E483" i="1"/>
  <c r="E583" i="1"/>
  <c r="E84" i="1"/>
  <c r="E486" i="1"/>
  <c r="E490" i="1"/>
  <c r="E488" i="1"/>
  <c r="E487" i="1"/>
  <c r="E489" i="1"/>
  <c r="E537" i="1"/>
  <c r="E255" i="1"/>
  <c r="E174" i="1"/>
  <c r="E175" i="1"/>
  <c r="E178" i="1"/>
  <c r="E177" i="1"/>
  <c r="E176" i="1"/>
  <c r="E179" i="1"/>
  <c r="E428" i="1"/>
  <c r="E180" i="1"/>
  <c r="E182" i="1"/>
  <c r="E183" i="1"/>
  <c r="E184" i="1"/>
  <c r="E185" i="1"/>
  <c r="E622" i="1"/>
  <c r="E134" i="1"/>
  <c r="E23" i="1"/>
  <c r="E160" i="1"/>
  <c r="E316" i="1"/>
  <c r="E60" i="1"/>
  <c r="E62" i="1"/>
  <c r="E332" i="1"/>
  <c r="E538" i="1"/>
  <c r="E539" i="1"/>
  <c r="E599" i="1"/>
  <c r="E187" i="1"/>
  <c r="E457" i="1"/>
  <c r="E458" i="1"/>
  <c r="E654" i="1"/>
  <c r="E586" i="1"/>
  <c r="E317" i="1"/>
  <c r="E107" i="1"/>
  <c r="E120" i="1"/>
  <c r="E121" i="1"/>
  <c r="E122" i="1"/>
  <c r="E72" i="1"/>
  <c r="E124" i="1"/>
  <c r="E126" i="1"/>
  <c r="E547" i="1"/>
  <c r="E125" i="1"/>
  <c r="E313" i="1"/>
  <c r="E195" i="1"/>
  <c r="E572" i="1"/>
  <c r="E24" i="1"/>
  <c r="E25" i="1"/>
  <c r="E51" i="1"/>
  <c r="E64" i="1"/>
  <c r="E65" i="1"/>
  <c r="E130" i="1"/>
  <c r="E67" i="1"/>
  <c r="E68" i="1"/>
  <c r="E30" i="1"/>
  <c r="E128" i="1"/>
  <c r="E4" i="1"/>
  <c r="E237" i="1"/>
  <c r="E193" i="1"/>
  <c r="E584" i="1"/>
  <c r="E74" i="1"/>
  <c r="E75" i="1"/>
  <c r="E39" i="1"/>
  <c r="E38" i="1"/>
  <c r="E31" i="1"/>
  <c r="E32" i="1"/>
  <c r="E33" i="1"/>
  <c r="E34" i="1"/>
  <c r="E35" i="1"/>
  <c r="E36" i="1"/>
  <c r="E37" i="1"/>
  <c r="E85" i="1"/>
  <c r="E256" i="1"/>
  <c r="E253" i="1"/>
  <c r="E587" i="1"/>
  <c r="E455" i="1"/>
  <c r="E534" i="1"/>
  <c r="E171" i="1"/>
  <c r="E164" i="1"/>
  <c r="E644" i="1"/>
  <c r="E161" i="1"/>
  <c r="E162" i="1"/>
  <c r="E163" i="1"/>
  <c r="E592" i="1"/>
  <c r="E166" i="1"/>
  <c r="E5" i="1"/>
  <c r="E168" i="1"/>
  <c r="E220" i="1"/>
  <c r="E55" i="1"/>
  <c r="E70" i="1"/>
  <c r="E80" i="1"/>
  <c r="E573" i="1"/>
  <c r="E9" i="1"/>
  <c r="E8" i="1"/>
  <c r="E10" i="1"/>
  <c r="E623" i="1"/>
  <c r="E309" i="1"/>
  <c r="E16" i="1"/>
  <c r="E11" i="1"/>
  <c r="E14" i="1"/>
  <c r="E13" i="1"/>
  <c r="E194" i="1"/>
  <c r="E274" i="1"/>
  <c r="E594" i="1"/>
  <c r="E77" i="1"/>
  <c r="E78" i="1"/>
  <c r="E240" i="1"/>
  <c r="E417" i="1"/>
  <c r="E118" i="1"/>
  <c r="E82" i="1"/>
  <c r="E81" i="1"/>
  <c r="E26" i="1"/>
  <c r="E27" i="1"/>
  <c r="E28" i="1"/>
  <c r="E29" i="1"/>
  <c r="E148" i="1"/>
  <c r="E252" i="1"/>
  <c r="E545" i="1"/>
  <c r="E544" i="1"/>
  <c r="E540" i="1"/>
  <c r="E541" i="1"/>
  <c r="E542" i="1"/>
  <c r="E543" i="1"/>
  <c r="E123" i="1"/>
  <c r="E63" i="1"/>
  <c r="E548" i="1"/>
  <c r="E549" i="1"/>
  <c r="E551" i="1"/>
  <c r="E552" i="1"/>
  <c r="E66" i="1"/>
  <c r="E553" i="1"/>
  <c r="E554" i="1"/>
  <c r="E555" i="1"/>
  <c r="E556" i="1"/>
  <c r="E557" i="1"/>
  <c r="E131" i="1"/>
  <c r="E559" i="1"/>
  <c r="E560" i="1"/>
  <c r="E246" i="1"/>
  <c r="E244" i="1"/>
  <c r="E247" i="1"/>
  <c r="E245" i="1"/>
  <c r="E561" i="1"/>
  <c r="E249" i="1"/>
  <c r="E562" i="1"/>
  <c r="E563" i="1"/>
  <c r="E564" i="1"/>
  <c r="E565" i="1"/>
  <c r="E566" i="1"/>
  <c r="E567" i="1"/>
  <c r="E568" i="1"/>
  <c r="E569" i="1"/>
  <c r="E570" i="1"/>
  <c r="E12" i="1"/>
  <c r="E170" i="1"/>
  <c r="E250" i="1"/>
  <c r="E576" i="1"/>
  <c r="E575" i="1"/>
  <c r="E47" i="1"/>
  <c r="E577" i="1"/>
  <c r="E579" i="1"/>
  <c r="E578" i="1"/>
  <c r="E580" i="1"/>
  <c r="E582" i="1"/>
  <c r="E581" i="1"/>
  <c r="E232" i="1"/>
  <c r="E61" i="1"/>
  <c r="E238" i="1"/>
  <c r="E341" i="1"/>
  <c r="E574" i="1"/>
  <c r="E6" i="1"/>
  <c r="E196" i="1"/>
  <c r="E412" i="1"/>
  <c r="E7" i="1"/>
  <c r="E239" i="1"/>
  <c r="E585" i="1"/>
  <c r="E257" i="1"/>
  <c r="E588" i="1"/>
  <c r="E69" i="1"/>
  <c r="E88" i="1"/>
  <c r="E87" i="1"/>
  <c r="E90" i="1"/>
  <c r="E289" i="1"/>
  <c r="E290" i="1"/>
  <c r="E291" i="1"/>
  <c r="E292" i="1"/>
  <c r="E294" i="1"/>
  <c r="E295" i="1"/>
  <c r="E296" i="1"/>
  <c r="E293" i="1"/>
  <c r="E299" i="1"/>
  <c r="E300" i="1"/>
  <c r="E297" i="1"/>
  <c r="E298" i="1"/>
  <c r="E301" i="1"/>
  <c r="E302" i="1"/>
  <c r="E303" i="1"/>
  <c r="E304" i="1"/>
  <c r="E305" i="1"/>
  <c r="E169" i="1"/>
  <c r="E307" i="1"/>
  <c r="E308" i="1"/>
  <c r="E446" i="1"/>
  <c r="E450" i="1"/>
  <c r="E73" i="1"/>
  <c r="E314" i="1"/>
  <c r="E311" i="1"/>
  <c r="E312" i="1"/>
  <c r="E315" i="1"/>
  <c r="E319" i="1"/>
  <c r="E306" i="1"/>
  <c r="E590" i="1"/>
  <c r="E318" i="1"/>
  <c r="E465" i="1"/>
  <c r="E321" i="1"/>
  <c r="E322" i="1"/>
  <c r="E323" i="1"/>
  <c r="E324" i="1"/>
  <c r="E326" i="1"/>
  <c r="E325" i="1"/>
  <c r="E327" i="1"/>
  <c r="E328" i="1"/>
  <c r="E329" i="1"/>
  <c r="E330" i="1"/>
  <c r="E331" i="1"/>
  <c r="E335" i="1"/>
  <c r="E283" i="1"/>
  <c r="E333" i="1"/>
  <c r="E334" i="1"/>
  <c r="E419" i="1"/>
  <c r="E338" i="1"/>
  <c r="E339" i="1"/>
  <c r="E337" i="1"/>
  <c r="E89" i="1"/>
  <c r="E94" i="1"/>
  <c r="E342" i="1"/>
  <c r="E343" i="1"/>
  <c r="E344" i="1"/>
  <c r="E345" i="1"/>
  <c r="E346" i="1"/>
  <c r="E347" i="1"/>
  <c r="E348" i="1"/>
  <c r="E349" i="1"/>
  <c r="E350" i="1"/>
  <c r="E351" i="1"/>
  <c r="E352" i="1"/>
  <c r="E353" i="1"/>
  <c r="E354" i="1"/>
  <c r="E355" i="1"/>
  <c r="E356" i="1"/>
  <c r="E357" i="1"/>
  <c r="E358" i="1"/>
  <c r="E359" i="1"/>
  <c r="E360" i="1"/>
  <c r="E361" i="1"/>
  <c r="E221" i="1"/>
  <c r="E363" i="1"/>
  <c r="E364" i="1"/>
  <c r="E365" i="1"/>
  <c r="E366" i="1"/>
  <c r="E367" i="1"/>
  <c r="E368" i="1"/>
  <c r="E369" i="1"/>
  <c r="E370" i="1"/>
  <c r="E371" i="1"/>
  <c r="E372" i="1"/>
  <c r="E373" i="1"/>
  <c r="E56" i="1"/>
  <c r="E375" i="1"/>
  <c r="E91" i="1"/>
  <c r="E92" i="1"/>
  <c r="E93" i="1"/>
  <c r="E95" i="1"/>
  <c r="E96" i="1"/>
  <c r="E97" i="1"/>
  <c r="E98" i="1"/>
  <c r="E157" i="1"/>
  <c r="E624" i="1"/>
  <c r="E467" i="1"/>
  <c r="E165" i="1"/>
  <c r="E320" i="1"/>
  <c r="E336" i="1"/>
  <c r="E601" i="1"/>
  <c r="E484" i="1"/>
  <c r="E58" i="1"/>
  <c r="E155" i="1"/>
  <c r="E99" i="1"/>
  <c r="E106" i="1"/>
  <c r="E413" i="1"/>
  <c r="E108" i="1"/>
  <c r="E109" i="1"/>
  <c r="E110" i="1"/>
  <c r="E111" i="1"/>
  <c r="E101" i="1"/>
  <c r="E102" i="1"/>
  <c r="E103" i="1"/>
  <c r="E104" i="1"/>
  <c r="E405" i="1"/>
  <c r="E406" i="1"/>
  <c r="E408" i="1"/>
  <c r="E407" i="1"/>
  <c r="E409" i="1"/>
  <c r="E410" i="1"/>
  <c r="E411" i="1"/>
  <c r="E105" i="1"/>
  <c r="E670" i="1"/>
  <c r="E671" i="1"/>
  <c r="E672" i="1"/>
  <c r="E673" i="1"/>
  <c r="E116" i="1"/>
  <c r="E117" i="1"/>
  <c r="E189" i="1"/>
  <c r="E420" i="1"/>
  <c r="E423" i="1"/>
  <c r="E422" i="1"/>
  <c r="E421" i="1"/>
  <c r="E424" i="1"/>
  <c r="E414" i="1"/>
  <c r="E426" i="1"/>
  <c r="E427" i="1"/>
  <c r="E190" i="1"/>
  <c r="E429" i="1"/>
  <c r="E191" i="1"/>
  <c r="E431" i="1"/>
  <c r="E432" i="1"/>
  <c r="E433" i="1"/>
  <c r="E434" i="1"/>
  <c r="E435" i="1"/>
  <c r="E436" i="1"/>
  <c r="E222" i="1"/>
  <c r="E439" i="1"/>
  <c r="E57" i="1"/>
  <c r="E591" i="1"/>
  <c r="E442" i="1"/>
  <c r="E443" i="1"/>
  <c r="E444" i="1"/>
  <c r="E445" i="1"/>
  <c r="E71" i="1"/>
  <c r="E449" i="1"/>
  <c r="E158" i="1"/>
  <c r="E430" i="1"/>
  <c r="E454" i="1"/>
  <c r="E625" i="1"/>
  <c r="E415" i="1"/>
  <c r="E192" i="1"/>
  <c r="E258" i="1"/>
  <c r="E259" i="1"/>
  <c r="E260" i="1"/>
  <c r="E261" i="1"/>
  <c r="E262" i="1"/>
  <c r="E15" i="1"/>
  <c r="E21" i="1"/>
  <c r="E310" i="1"/>
  <c r="E466" i="1"/>
  <c r="E263" i="1"/>
  <c r="E265" i="1"/>
  <c r="E266" i="1"/>
  <c r="E267" i="1"/>
  <c r="E268" i="1"/>
  <c r="E275" i="1"/>
  <c r="E270" i="1"/>
  <c r="E271" i="1"/>
  <c r="E272" i="1"/>
  <c r="E276" i="1"/>
  <c r="E595" i="1"/>
  <c r="E425" i="1"/>
  <c r="E660" i="1"/>
  <c r="E277" i="1"/>
  <c r="E278" i="1"/>
  <c r="E279" i="1"/>
  <c r="E280" i="1"/>
  <c r="E493" i="1"/>
  <c r="E494" i="1"/>
  <c r="E495" i="1"/>
  <c r="E496" i="1"/>
  <c r="E86" i="1"/>
  <c r="E498" i="1"/>
  <c r="E499" i="1"/>
  <c r="E500" i="1"/>
  <c r="E501" i="1"/>
  <c r="E502" i="1"/>
  <c r="E503" i="1"/>
  <c r="E504" i="1"/>
  <c r="E505" i="1"/>
  <c r="E506" i="1"/>
  <c r="E507" i="1"/>
  <c r="E508" i="1"/>
  <c r="E509" i="1"/>
  <c r="E510" i="1"/>
  <c r="E511" i="1"/>
  <c r="E513" i="1"/>
  <c r="E514" i="1"/>
  <c r="E515" i="1"/>
  <c r="E516" i="1"/>
  <c r="E517" i="1"/>
  <c r="E519" i="1"/>
  <c r="E520" i="1"/>
  <c r="E523" i="1"/>
  <c r="E521" i="1"/>
  <c r="E522" i="1"/>
  <c r="E518" i="1"/>
  <c r="E524" i="1"/>
  <c r="E525" i="1"/>
  <c r="E526" i="1"/>
  <c r="E527" i="1"/>
  <c r="E529" i="1"/>
  <c r="E530" i="1"/>
  <c r="E528" i="1"/>
  <c r="E531" i="1"/>
  <c r="E532" i="1"/>
  <c r="E254" i="1"/>
  <c r="E282" i="1"/>
  <c r="E284" i="1"/>
  <c r="E285" i="1"/>
  <c r="E281" i="1"/>
  <c r="E286" i="1"/>
  <c r="E288" i="1"/>
  <c r="E287" i="1"/>
  <c r="E376" i="1"/>
  <c r="E377" i="1"/>
  <c r="E378" i="1"/>
  <c r="E380" i="1"/>
  <c r="E381" i="1"/>
  <c r="E379" i="1"/>
  <c r="E20" i="1"/>
  <c r="E383" i="1"/>
  <c r="E384" i="1"/>
  <c r="E385" i="1"/>
  <c r="E386" i="1"/>
  <c r="E387" i="1"/>
  <c r="E388" i="1"/>
  <c r="E389" i="1"/>
  <c r="E392" i="1"/>
  <c r="E391" i="1"/>
  <c r="E390" i="1"/>
  <c r="E393" i="1"/>
  <c r="E395" i="1"/>
  <c r="E396" i="1"/>
  <c r="E394" i="1"/>
  <c r="E397" i="1"/>
  <c r="E398" i="1"/>
  <c r="E399" i="1"/>
  <c r="E400" i="1"/>
  <c r="E401" i="1"/>
  <c r="E402" i="1"/>
  <c r="E403" i="1"/>
  <c r="E248" i="1"/>
  <c r="E440" i="1"/>
  <c r="E441" i="1"/>
  <c r="E639" i="1"/>
  <c r="E136" i="1"/>
  <c r="E138" i="1"/>
  <c r="E139" i="1"/>
  <c r="E140" i="1"/>
  <c r="E143" i="1"/>
  <c r="E144" i="1"/>
  <c r="E142" i="1"/>
  <c r="E137" i="1"/>
  <c r="E141" i="1"/>
  <c r="E181" i="1"/>
  <c r="E146" i="1"/>
  <c r="E147" i="1"/>
  <c r="E197" i="1"/>
  <c r="E52" i="1"/>
  <c r="E114" i="1"/>
  <c r="E112" i="1"/>
  <c r="E113" i="1"/>
  <c r="E115" i="1"/>
  <c r="E264" i="1"/>
  <c r="E593" i="1"/>
  <c r="E382" i="1"/>
  <c r="E50" i="1"/>
  <c r="E596" i="1"/>
  <c r="E597" i="1"/>
  <c r="E598" i="1"/>
  <c r="E602" i="1"/>
  <c r="E437" i="1"/>
  <c r="E600" i="1"/>
  <c r="E83" i="1"/>
  <c r="E604" i="1"/>
  <c r="E605" i="1"/>
  <c r="E603" i="1"/>
  <c r="E606" i="1"/>
  <c r="E607" i="1"/>
  <c r="E608" i="1"/>
  <c r="E609" i="1"/>
  <c r="E610" i="1"/>
  <c r="E611" i="1"/>
  <c r="E612" i="1"/>
  <c r="E613" i="1"/>
  <c r="E614" i="1"/>
  <c r="E615" i="1"/>
  <c r="E618" i="1"/>
  <c r="E619" i="1"/>
  <c r="E620" i="1"/>
  <c r="E621" i="1"/>
  <c r="E558" i="1"/>
  <c r="E145" i="1"/>
  <c r="E132" i="1"/>
  <c r="E485" i="1"/>
  <c r="E626" i="1"/>
  <c r="E627" i="1"/>
  <c r="E628" i="1"/>
  <c r="E629" i="1"/>
  <c r="E630" i="1"/>
  <c r="E631" i="1"/>
  <c r="E632" i="1"/>
  <c r="E633" i="1"/>
  <c r="E634" i="1"/>
  <c r="E635" i="1"/>
  <c r="E636" i="1"/>
  <c r="E59" i="1"/>
  <c r="E156" i="1"/>
  <c r="E638" i="1"/>
  <c r="E640" i="1"/>
  <c r="E641" i="1"/>
  <c r="E642" i="1"/>
  <c r="E643" i="1"/>
  <c r="E100" i="1"/>
  <c r="E645" i="1"/>
  <c r="E647" i="1"/>
  <c r="E648" i="1"/>
  <c r="E646" i="1"/>
  <c r="E649" i="1"/>
  <c r="E650" i="1"/>
  <c r="E653" i="1"/>
  <c r="E652" i="1"/>
  <c r="E651" i="1"/>
  <c r="E269" i="1"/>
  <c r="E655" i="1"/>
  <c r="E656" i="1"/>
  <c r="E657" i="1"/>
  <c r="E658" i="1"/>
  <c r="E659" i="1"/>
  <c r="E463" i="1"/>
  <c r="E662" i="1"/>
  <c r="E663" i="1"/>
  <c r="E661" i="1"/>
  <c r="E664" i="1"/>
  <c r="E665" i="1"/>
  <c r="E666" i="1"/>
  <c r="E667" i="1"/>
  <c r="E668" i="1"/>
  <c r="E76" i="1"/>
  <c r="E200" i="1"/>
  <c r="E198" i="1"/>
  <c r="E199" i="1"/>
  <c r="E674" i="1"/>
  <c r="E675" i="1"/>
  <c r="E201" i="1"/>
  <c r="E202" i="1"/>
  <c r="E17" i="1"/>
  <c r="E18" i="1"/>
  <c r="E456" i="1"/>
  <c r="E459" i="1"/>
  <c r="E460" i="1"/>
  <c r="E461" i="1"/>
  <c r="E462" i="1"/>
  <c r="E692" i="1"/>
  <c r="E698" i="1"/>
  <c r="E699" i="1"/>
  <c r="E695" i="1"/>
  <c r="E694" i="1"/>
  <c r="E693" i="1"/>
  <c r="E691" i="1"/>
  <c r="E697" i="1"/>
  <c r="E700" i="1"/>
  <c r="E696" i="1"/>
  <c r="E689" i="1"/>
  <c r="G689" i="1" s="1"/>
  <c r="E677" i="1"/>
  <c r="G677" i="1" s="1"/>
  <c r="E687" i="1"/>
  <c r="G687" i="1" s="1"/>
  <c r="E690" i="1"/>
  <c r="G690" i="1" s="1"/>
  <c r="E686" i="1"/>
  <c r="G686" i="1" s="1"/>
  <c r="E685" i="1"/>
  <c r="G685" i="1" s="1"/>
  <c r="E680" i="1"/>
  <c r="G680" i="1" s="1"/>
  <c r="E676" i="1"/>
  <c r="G676" i="1" s="1"/>
  <c r="E681" i="1"/>
  <c r="G681" i="1" s="1"/>
  <c r="E682" i="1"/>
  <c r="G682" i="1" s="1"/>
  <c r="E684" i="1"/>
  <c r="G684" i="1" s="1"/>
  <c r="E679" i="1"/>
  <c r="G679" i="1" s="1"/>
  <c r="P677" i="1"/>
  <c r="R677" i="1"/>
  <c r="P687" i="1"/>
  <c r="R687" i="1"/>
  <c r="P690" i="1"/>
  <c r="R690" i="1"/>
  <c r="P686" i="1"/>
  <c r="R686" i="1"/>
  <c r="P685" i="1"/>
  <c r="R685" i="1"/>
  <c r="P680" i="1"/>
  <c r="R680" i="1"/>
  <c r="P676" i="1"/>
  <c r="R676" i="1"/>
  <c r="P681" i="1"/>
  <c r="R681" i="1"/>
  <c r="P682" i="1"/>
  <c r="R682" i="1"/>
  <c r="P684" i="1"/>
  <c r="R684" i="1"/>
  <c r="P679" i="1"/>
  <c r="R679" i="1"/>
  <c r="P689" i="1"/>
  <c r="R689" i="1"/>
  <c r="G699" i="1" l="1"/>
  <c r="P699" i="1"/>
  <c r="R699" i="1"/>
  <c r="G697" i="1"/>
  <c r="P697" i="1"/>
  <c r="R697" i="1"/>
  <c r="G700" i="1"/>
  <c r="P700" i="1"/>
  <c r="R700" i="1"/>
  <c r="G698" i="1"/>
  <c r="P698" i="1"/>
  <c r="R698" i="1"/>
  <c r="G695" i="1"/>
  <c r="P695" i="1"/>
  <c r="R695" i="1"/>
  <c r="G694" i="1"/>
  <c r="P694" i="1"/>
  <c r="R694" i="1"/>
  <c r="G693" i="1"/>
  <c r="P693" i="1"/>
  <c r="R693" i="1"/>
  <c r="G691" i="1"/>
  <c r="P691" i="1"/>
  <c r="R691" i="1"/>
  <c r="G696" i="1"/>
  <c r="P696" i="1"/>
  <c r="R696" i="1"/>
  <c r="G692" i="1"/>
  <c r="P692" i="1"/>
  <c r="R692" i="1"/>
  <c r="G3" i="1" l="1"/>
  <c r="G4" i="1"/>
  <c r="G5" i="1"/>
  <c r="G6" i="1"/>
  <c r="G7" i="1"/>
  <c r="G9" i="1"/>
  <c r="G8" i="1"/>
  <c r="G10" i="1"/>
  <c r="G15" i="1"/>
  <c r="G12" i="1"/>
  <c r="G16" i="1"/>
  <c r="G11" i="1"/>
  <c r="G14" i="1"/>
  <c r="G13"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8" i="1"/>
  <c r="G49" i="1"/>
  <c r="G46" i="1"/>
  <c r="G47" i="1"/>
  <c r="G50" i="1"/>
  <c r="G51" i="1"/>
  <c r="G52" i="1"/>
  <c r="G53" i="1"/>
  <c r="G54" i="1"/>
  <c r="G55" i="1"/>
  <c r="G56" i="1"/>
  <c r="G57" i="1"/>
  <c r="G58" i="1"/>
  <c r="G59" i="1"/>
  <c r="G60" i="1"/>
  <c r="G62" i="1"/>
  <c r="G61" i="1"/>
  <c r="G63" i="1"/>
  <c r="G64" i="1"/>
  <c r="G65" i="1"/>
  <c r="G66" i="1"/>
  <c r="G67" i="1"/>
  <c r="G68" i="1"/>
  <c r="G69" i="1"/>
  <c r="G70" i="1"/>
  <c r="G71" i="1"/>
  <c r="G72" i="1"/>
  <c r="G76" i="1"/>
  <c r="G73" i="1"/>
  <c r="G74" i="1"/>
  <c r="G75" i="1"/>
  <c r="G77" i="1"/>
  <c r="G78" i="1"/>
  <c r="G80" i="1"/>
  <c r="G83" i="1"/>
  <c r="G79" i="1"/>
  <c r="G82" i="1"/>
  <c r="G81" i="1"/>
  <c r="G84" i="1"/>
  <c r="G85" i="1"/>
  <c r="G86" i="1"/>
  <c r="G88" i="1"/>
  <c r="G87" i="1"/>
  <c r="G90" i="1"/>
  <c r="G89" i="1"/>
  <c r="G94" i="1"/>
  <c r="G91" i="1"/>
  <c r="G92" i="1"/>
  <c r="G93" i="1"/>
  <c r="G95" i="1"/>
  <c r="G96" i="1"/>
  <c r="G97" i="1"/>
  <c r="G98" i="1"/>
  <c r="G99" i="1"/>
  <c r="G100" i="1"/>
  <c r="G101" i="1"/>
  <c r="G102" i="1"/>
  <c r="G103" i="1"/>
  <c r="G104" i="1"/>
  <c r="G105" i="1"/>
  <c r="G106" i="1"/>
  <c r="G107" i="1"/>
  <c r="G108" i="1"/>
  <c r="G109" i="1"/>
  <c r="G110" i="1"/>
  <c r="G111" i="1"/>
  <c r="G112" i="1"/>
  <c r="G113" i="1"/>
  <c r="G114" i="1"/>
  <c r="G115" i="1"/>
  <c r="G116" i="1"/>
  <c r="G117" i="1"/>
  <c r="G118" i="1"/>
  <c r="G120" i="1"/>
  <c r="G121" i="1"/>
  <c r="G122" i="1"/>
  <c r="G123" i="1"/>
  <c r="G124" i="1"/>
  <c r="G126" i="1"/>
  <c r="G119" i="1"/>
  <c r="G125" i="1"/>
  <c r="G127" i="1"/>
  <c r="G128" i="1"/>
  <c r="G129" i="1"/>
  <c r="G130" i="1"/>
  <c r="G131" i="1"/>
  <c r="G132" i="1"/>
  <c r="G133" i="1"/>
  <c r="G134" i="1"/>
  <c r="G135" i="1"/>
  <c r="G136" i="1"/>
  <c r="G138" i="1"/>
  <c r="G139" i="1"/>
  <c r="G140" i="1"/>
  <c r="G143" i="1"/>
  <c r="G144" i="1"/>
  <c r="G142" i="1"/>
  <c r="G137" i="1"/>
  <c r="G141" i="1"/>
  <c r="G145" i="1"/>
  <c r="G146" i="1"/>
  <c r="G147" i="1"/>
  <c r="G148" i="1"/>
  <c r="G149" i="1"/>
  <c r="G150" i="1"/>
  <c r="G151" i="1"/>
  <c r="G152" i="1"/>
  <c r="G153" i="1"/>
  <c r="G154" i="1"/>
  <c r="G155" i="1"/>
  <c r="G156" i="1"/>
  <c r="G157" i="1"/>
  <c r="G158" i="1"/>
  <c r="G159" i="1"/>
  <c r="G164" i="1"/>
  <c r="G160" i="1"/>
  <c r="G161" i="1"/>
  <c r="G162" i="1"/>
  <c r="G163" i="1"/>
  <c r="G165" i="1"/>
  <c r="G166" i="1"/>
  <c r="G167" i="1"/>
  <c r="G168" i="1"/>
  <c r="G169" i="1"/>
  <c r="G170" i="1"/>
  <c r="G171" i="1"/>
  <c r="G172" i="1"/>
  <c r="G173" i="1"/>
  <c r="G174" i="1"/>
  <c r="G175" i="1"/>
  <c r="G178" i="1"/>
  <c r="G177" i="1"/>
  <c r="G176" i="1"/>
  <c r="G179" i="1"/>
  <c r="G181" i="1"/>
  <c r="G180" i="1"/>
  <c r="G182" i="1"/>
  <c r="G183" i="1"/>
  <c r="G184" i="1"/>
  <c r="G185" i="1"/>
  <c r="G186" i="1"/>
  <c r="G187" i="1"/>
  <c r="G189" i="1"/>
  <c r="G192" i="1"/>
  <c r="G188" i="1"/>
  <c r="G190" i="1"/>
  <c r="G191" i="1"/>
  <c r="G193" i="1"/>
  <c r="G194" i="1"/>
  <c r="G195" i="1"/>
  <c r="G196" i="1"/>
  <c r="G197" i="1"/>
  <c r="G202" i="1"/>
  <c r="G200" i="1"/>
  <c r="G198" i="1"/>
  <c r="G199" i="1"/>
  <c r="G201"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3" i="1"/>
  <c r="G234" i="1"/>
  <c r="G232" i="1"/>
  <c r="G235" i="1"/>
  <c r="G236" i="1"/>
  <c r="G237" i="1"/>
  <c r="G238" i="1"/>
  <c r="G239" i="1"/>
  <c r="G240" i="1"/>
  <c r="G246" i="1"/>
  <c r="G244" i="1"/>
  <c r="G247" i="1"/>
  <c r="G245" i="1"/>
  <c r="G248" i="1"/>
  <c r="G249" i="1"/>
  <c r="G250" i="1"/>
  <c r="G252" i="1"/>
  <c r="G253" i="1"/>
  <c r="G254" i="1"/>
  <c r="G255" i="1"/>
  <c r="G256" i="1"/>
  <c r="G257" i="1"/>
  <c r="G258" i="1"/>
  <c r="G259" i="1"/>
  <c r="G260" i="1"/>
  <c r="G261" i="1"/>
  <c r="G262" i="1"/>
  <c r="G264" i="1"/>
  <c r="G263" i="1"/>
  <c r="G265" i="1"/>
  <c r="G266" i="1"/>
  <c r="G267" i="1"/>
  <c r="G268" i="1"/>
  <c r="G269" i="1"/>
  <c r="G270" i="1"/>
  <c r="G271" i="1"/>
  <c r="G272" i="1"/>
  <c r="G276" i="1"/>
  <c r="G273" i="1"/>
  <c r="G274" i="1"/>
  <c r="G275" i="1"/>
  <c r="G277" i="1"/>
  <c r="G278" i="1"/>
  <c r="G279" i="1"/>
  <c r="G280" i="1"/>
  <c r="G283" i="1"/>
  <c r="G282" i="1"/>
  <c r="G284" i="1"/>
  <c r="G285" i="1"/>
  <c r="G281" i="1"/>
  <c r="G286" i="1"/>
  <c r="G288" i="1"/>
  <c r="G287" i="1"/>
  <c r="G289" i="1"/>
  <c r="G290" i="1"/>
  <c r="G291" i="1"/>
  <c r="G292" i="1"/>
  <c r="G294" i="1"/>
  <c r="G295" i="1"/>
  <c r="G296" i="1"/>
  <c r="G293" i="1"/>
  <c r="G299" i="1"/>
  <c r="G300" i="1"/>
  <c r="G297" i="1"/>
  <c r="G298" i="1"/>
  <c r="G301" i="1"/>
  <c r="G302" i="1"/>
  <c r="G303" i="1"/>
  <c r="G304" i="1"/>
  <c r="G305" i="1"/>
  <c r="G306" i="1"/>
  <c r="G307" i="1"/>
  <c r="G308" i="1"/>
  <c r="G309" i="1"/>
  <c r="G310" i="1"/>
  <c r="G313" i="1"/>
  <c r="G314" i="1"/>
  <c r="G311" i="1"/>
  <c r="G312" i="1"/>
  <c r="G315" i="1"/>
  <c r="G319" i="1"/>
  <c r="G316" i="1"/>
  <c r="G317" i="1"/>
  <c r="G318" i="1"/>
  <c r="G320" i="1"/>
  <c r="G321" i="1"/>
  <c r="G322" i="1"/>
  <c r="G323" i="1"/>
  <c r="G324" i="1"/>
  <c r="G326" i="1"/>
  <c r="G325" i="1"/>
  <c r="G327" i="1"/>
  <c r="G328" i="1"/>
  <c r="G329" i="1"/>
  <c r="G330" i="1"/>
  <c r="G331" i="1"/>
  <c r="G335" i="1"/>
  <c r="G332" i="1"/>
  <c r="G333" i="1"/>
  <c r="G334" i="1"/>
  <c r="G336" i="1"/>
  <c r="G338" i="1"/>
  <c r="G339" i="1"/>
  <c r="G337"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80" i="1"/>
  <c r="G381" i="1"/>
  <c r="G379" i="1"/>
  <c r="G382" i="1"/>
  <c r="G383" i="1"/>
  <c r="G384" i="1"/>
  <c r="G385" i="1"/>
  <c r="G386" i="1"/>
  <c r="G387" i="1"/>
  <c r="G388" i="1"/>
  <c r="G389" i="1"/>
  <c r="G392" i="1"/>
  <c r="G391" i="1"/>
  <c r="G390" i="1"/>
  <c r="G393" i="1"/>
  <c r="G395" i="1"/>
  <c r="G396" i="1"/>
  <c r="G394" i="1"/>
  <c r="G397" i="1"/>
  <c r="G398" i="1"/>
  <c r="G399" i="1"/>
  <c r="G400" i="1"/>
  <c r="G401" i="1"/>
  <c r="G402" i="1"/>
  <c r="G403" i="1"/>
  <c r="G405" i="1"/>
  <c r="G406" i="1"/>
  <c r="G408" i="1"/>
  <c r="G407" i="1"/>
  <c r="G409" i="1"/>
  <c r="G410" i="1"/>
  <c r="G411" i="1"/>
  <c r="G412" i="1"/>
  <c r="G413" i="1"/>
  <c r="G414" i="1"/>
  <c r="G415" i="1"/>
  <c r="G417" i="1"/>
  <c r="G418" i="1"/>
  <c r="G416" i="1"/>
  <c r="G419" i="1"/>
  <c r="G420" i="1"/>
  <c r="G423" i="1"/>
  <c r="G422" i="1"/>
  <c r="G421" i="1"/>
  <c r="G424" i="1"/>
  <c r="G425" i="1"/>
  <c r="G426" i="1"/>
  <c r="G427" i="1"/>
  <c r="G428" i="1"/>
  <c r="G429" i="1"/>
  <c r="G430" i="1"/>
  <c r="G431" i="1"/>
  <c r="G432" i="1"/>
  <c r="G433" i="1"/>
  <c r="G434" i="1"/>
  <c r="G435" i="1"/>
  <c r="G436" i="1"/>
  <c r="G437" i="1"/>
  <c r="G439" i="1"/>
  <c r="G440" i="1"/>
  <c r="G441" i="1"/>
  <c r="G442" i="1"/>
  <c r="G443" i="1"/>
  <c r="G444" i="1"/>
  <c r="G445" i="1"/>
  <c r="G446" i="1"/>
  <c r="G449" i="1"/>
  <c r="G450" i="1"/>
  <c r="G453" i="1"/>
  <c r="G454" i="1"/>
  <c r="G455" i="1"/>
  <c r="G456" i="1"/>
  <c r="G457" i="1"/>
  <c r="G458" i="1"/>
  <c r="G459" i="1"/>
  <c r="G460" i="1"/>
  <c r="G461" i="1"/>
  <c r="G462" i="1"/>
  <c r="G463" i="1"/>
  <c r="G464" i="1"/>
  <c r="G465" i="1"/>
  <c r="G466" i="1"/>
  <c r="G467" i="1"/>
  <c r="G468" i="1"/>
  <c r="G475" i="1"/>
  <c r="G476" i="1"/>
  <c r="G470" i="1"/>
  <c r="G469" i="1"/>
  <c r="G472" i="1"/>
  <c r="G473" i="1"/>
  <c r="G474" i="1"/>
  <c r="G471" i="1"/>
  <c r="G477" i="1"/>
  <c r="G478" i="1"/>
  <c r="G479" i="1"/>
  <c r="G480" i="1"/>
  <c r="G481" i="1"/>
  <c r="G491" i="1"/>
  <c r="G492" i="1"/>
  <c r="G493" i="1"/>
  <c r="G494" i="1"/>
  <c r="G495" i="1"/>
  <c r="G496" i="1"/>
  <c r="G497" i="1"/>
  <c r="G498" i="1"/>
  <c r="G499" i="1"/>
  <c r="G500" i="1"/>
  <c r="G501" i="1"/>
  <c r="G502" i="1"/>
  <c r="G503" i="1"/>
  <c r="G504" i="1"/>
  <c r="G505" i="1"/>
  <c r="G506" i="1"/>
  <c r="G507" i="1"/>
  <c r="G508" i="1"/>
  <c r="G509" i="1"/>
  <c r="G510" i="1"/>
  <c r="G511" i="1"/>
  <c r="G513" i="1"/>
  <c r="G514" i="1"/>
  <c r="G515" i="1"/>
  <c r="G516" i="1"/>
  <c r="G517" i="1"/>
  <c r="G519" i="1"/>
  <c r="G520" i="1"/>
  <c r="G523" i="1"/>
  <c r="G521" i="1"/>
  <c r="G522" i="1"/>
  <c r="G518" i="1"/>
  <c r="G524" i="1"/>
  <c r="G525" i="1"/>
  <c r="G526" i="1"/>
  <c r="G527" i="1"/>
  <c r="G529" i="1"/>
  <c r="G530" i="1"/>
  <c r="G528" i="1"/>
  <c r="G531" i="1"/>
  <c r="G532" i="1"/>
  <c r="G534" i="1"/>
  <c r="G535" i="1"/>
  <c r="G536" i="1"/>
  <c r="G537" i="1"/>
  <c r="G538" i="1"/>
  <c r="G539" i="1"/>
  <c r="G545" i="1"/>
  <c r="G544" i="1"/>
  <c r="G540" i="1"/>
  <c r="G541" i="1"/>
  <c r="G542" i="1"/>
  <c r="G543" i="1"/>
  <c r="G546" i="1"/>
  <c r="G547" i="1"/>
  <c r="G548" i="1"/>
  <c r="G549" i="1"/>
  <c r="G551" i="1"/>
  <c r="G552" i="1"/>
  <c r="G550" i="1"/>
  <c r="G553" i="1"/>
  <c r="G554" i="1"/>
  <c r="G555" i="1"/>
  <c r="G556" i="1"/>
  <c r="G557" i="1"/>
  <c r="G558" i="1"/>
  <c r="G559" i="1"/>
  <c r="G560" i="1"/>
  <c r="G561" i="1"/>
  <c r="G562" i="1"/>
  <c r="G563" i="1"/>
  <c r="G564" i="1"/>
  <c r="G565" i="1"/>
  <c r="G566" i="1"/>
  <c r="G567" i="1"/>
  <c r="G568" i="1"/>
  <c r="G569" i="1"/>
  <c r="G570" i="1"/>
  <c r="G571" i="1"/>
  <c r="G572" i="1"/>
  <c r="G573" i="1"/>
  <c r="G576" i="1"/>
  <c r="G575" i="1"/>
  <c r="G574" i="1"/>
  <c r="G577" i="1"/>
  <c r="G579" i="1"/>
  <c r="G578" i="1"/>
  <c r="G580" i="1"/>
  <c r="G582" i="1"/>
  <c r="G581" i="1"/>
  <c r="G583" i="1"/>
  <c r="G584" i="1"/>
  <c r="G585" i="1"/>
  <c r="G587" i="1"/>
  <c r="G588" i="1"/>
  <c r="G586" i="1"/>
  <c r="G589" i="1"/>
  <c r="G590" i="1"/>
  <c r="G591" i="1"/>
  <c r="G592" i="1"/>
  <c r="G593" i="1"/>
  <c r="G594" i="1"/>
  <c r="G595" i="1"/>
  <c r="G596" i="1"/>
  <c r="G597" i="1"/>
  <c r="G598" i="1"/>
  <c r="G602" i="1"/>
  <c r="G599" i="1"/>
  <c r="G600" i="1"/>
  <c r="G601" i="1"/>
  <c r="G604" i="1"/>
  <c r="G605" i="1"/>
  <c r="G603" i="1"/>
  <c r="G606" i="1"/>
  <c r="G607" i="1"/>
  <c r="G608" i="1"/>
  <c r="G609" i="1"/>
  <c r="G610" i="1"/>
  <c r="G611" i="1"/>
  <c r="G612" i="1"/>
  <c r="G613" i="1"/>
  <c r="G614" i="1"/>
  <c r="G615" i="1"/>
  <c r="G618" i="1"/>
  <c r="G619" i="1"/>
  <c r="G620" i="1"/>
  <c r="G621" i="1"/>
  <c r="G622" i="1"/>
  <c r="G623" i="1"/>
  <c r="G624" i="1"/>
  <c r="G625" i="1"/>
  <c r="G626" i="1"/>
  <c r="G627" i="1"/>
  <c r="G628" i="1"/>
  <c r="G629" i="1"/>
  <c r="G630" i="1"/>
  <c r="G631" i="1"/>
  <c r="G632" i="1"/>
  <c r="G633" i="1"/>
  <c r="G634" i="1"/>
  <c r="G635" i="1"/>
  <c r="G636" i="1"/>
  <c r="G639" i="1"/>
  <c r="G637" i="1"/>
  <c r="G638" i="1"/>
  <c r="G640" i="1"/>
  <c r="G641" i="1"/>
  <c r="G642" i="1"/>
  <c r="G643" i="1"/>
  <c r="G644" i="1"/>
  <c r="G645" i="1"/>
  <c r="G647" i="1"/>
  <c r="G648" i="1"/>
  <c r="G646" i="1"/>
  <c r="G649" i="1"/>
  <c r="G650" i="1"/>
  <c r="G653" i="1"/>
  <c r="G652" i="1"/>
  <c r="G651" i="1"/>
  <c r="G654" i="1"/>
  <c r="G655" i="1"/>
  <c r="G656" i="1"/>
  <c r="G657" i="1"/>
  <c r="G658" i="1"/>
  <c r="G659" i="1"/>
  <c r="G660" i="1"/>
  <c r="G662" i="1"/>
  <c r="G663" i="1"/>
  <c r="G661" i="1"/>
  <c r="G664" i="1"/>
  <c r="G665" i="1"/>
  <c r="G666" i="1"/>
  <c r="G667" i="1"/>
  <c r="G668" i="1"/>
  <c r="G670" i="1"/>
  <c r="G671" i="1"/>
  <c r="G672" i="1"/>
  <c r="G673" i="1"/>
  <c r="G674" i="1"/>
  <c r="G675" i="1"/>
  <c r="G482" i="1"/>
  <c r="G483" i="1"/>
  <c r="G484" i="1"/>
  <c r="G485" i="1"/>
  <c r="G486" i="1"/>
  <c r="G490" i="1"/>
  <c r="G488" i="1"/>
  <c r="G487" i="1"/>
  <c r="G489" i="1"/>
  <c r="R3" i="1"/>
  <c r="R4" i="1"/>
  <c r="R5" i="1"/>
  <c r="R6" i="1"/>
  <c r="R7" i="1"/>
  <c r="R9" i="1"/>
  <c r="R8" i="1"/>
  <c r="R10" i="1"/>
  <c r="R15" i="1"/>
  <c r="R12" i="1"/>
  <c r="R16" i="1"/>
  <c r="R11" i="1"/>
  <c r="R14" i="1"/>
  <c r="R13"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8" i="1"/>
  <c r="R49" i="1"/>
  <c r="R46" i="1"/>
  <c r="R47" i="1"/>
  <c r="R50" i="1"/>
  <c r="R51" i="1"/>
  <c r="R52" i="1"/>
  <c r="R53" i="1"/>
  <c r="R54" i="1"/>
  <c r="R55" i="1"/>
  <c r="R56" i="1"/>
  <c r="R57" i="1"/>
  <c r="R58" i="1"/>
  <c r="R59" i="1"/>
  <c r="R60" i="1"/>
  <c r="R62" i="1"/>
  <c r="R61" i="1"/>
  <c r="R63" i="1"/>
  <c r="R64" i="1"/>
  <c r="R65" i="1"/>
  <c r="R66" i="1"/>
  <c r="R67" i="1"/>
  <c r="R68" i="1"/>
  <c r="R69" i="1"/>
  <c r="R70" i="1"/>
  <c r="R71" i="1"/>
  <c r="R72" i="1"/>
  <c r="R76" i="1"/>
  <c r="R73" i="1"/>
  <c r="R74" i="1"/>
  <c r="R75" i="1"/>
  <c r="R77" i="1"/>
  <c r="R78" i="1"/>
  <c r="R80" i="1"/>
  <c r="R83" i="1"/>
  <c r="R79" i="1"/>
  <c r="R82" i="1"/>
  <c r="R81" i="1"/>
  <c r="R84" i="1"/>
  <c r="R85" i="1"/>
  <c r="R86" i="1"/>
  <c r="R88" i="1"/>
  <c r="R87" i="1"/>
  <c r="R90" i="1"/>
  <c r="R89" i="1"/>
  <c r="R94" i="1"/>
  <c r="R91" i="1"/>
  <c r="R92" i="1"/>
  <c r="R93" i="1"/>
  <c r="R95" i="1"/>
  <c r="R96" i="1"/>
  <c r="R97" i="1"/>
  <c r="R98" i="1"/>
  <c r="R99" i="1"/>
  <c r="R100" i="1"/>
  <c r="R101" i="1"/>
  <c r="R102" i="1"/>
  <c r="R103" i="1"/>
  <c r="R104" i="1"/>
  <c r="R105" i="1"/>
  <c r="R106" i="1"/>
  <c r="R107" i="1"/>
  <c r="R108" i="1"/>
  <c r="R109" i="1"/>
  <c r="R110" i="1"/>
  <c r="R111" i="1"/>
  <c r="R112" i="1"/>
  <c r="R113" i="1"/>
  <c r="R114" i="1"/>
  <c r="R115" i="1"/>
  <c r="R116" i="1"/>
  <c r="R117" i="1"/>
  <c r="R118" i="1"/>
  <c r="R120" i="1"/>
  <c r="R121" i="1"/>
  <c r="R122" i="1"/>
  <c r="R123" i="1"/>
  <c r="R124" i="1"/>
  <c r="R126" i="1"/>
  <c r="R119" i="1"/>
  <c r="R125" i="1"/>
  <c r="R127" i="1"/>
  <c r="R128" i="1"/>
  <c r="R129" i="1"/>
  <c r="R130" i="1"/>
  <c r="R131" i="1"/>
  <c r="R132" i="1"/>
  <c r="R133" i="1"/>
  <c r="R134" i="1"/>
  <c r="R135" i="1"/>
  <c r="R136" i="1"/>
  <c r="R138" i="1"/>
  <c r="R139" i="1"/>
  <c r="R140" i="1"/>
  <c r="R143" i="1"/>
  <c r="R144" i="1"/>
  <c r="R142" i="1"/>
  <c r="R137" i="1"/>
  <c r="R141" i="1"/>
  <c r="R145" i="1"/>
  <c r="R146" i="1"/>
  <c r="R147" i="1"/>
  <c r="R148" i="1"/>
  <c r="R149" i="1"/>
  <c r="R150" i="1"/>
  <c r="R151" i="1"/>
  <c r="R152" i="1"/>
  <c r="R153" i="1"/>
  <c r="R154" i="1"/>
  <c r="R155" i="1"/>
  <c r="R156" i="1"/>
  <c r="R157" i="1"/>
  <c r="R158" i="1"/>
  <c r="R159" i="1"/>
  <c r="R164" i="1"/>
  <c r="R160" i="1"/>
  <c r="R161" i="1"/>
  <c r="R162" i="1"/>
  <c r="R163" i="1"/>
  <c r="R165" i="1"/>
  <c r="R166" i="1"/>
  <c r="R167" i="1"/>
  <c r="R168" i="1"/>
  <c r="R169" i="1"/>
  <c r="R170" i="1"/>
  <c r="R171" i="1"/>
  <c r="R172" i="1"/>
  <c r="R173" i="1"/>
  <c r="R174" i="1"/>
  <c r="R175" i="1"/>
  <c r="R178" i="1"/>
  <c r="R177" i="1"/>
  <c r="R176" i="1"/>
  <c r="R179" i="1"/>
  <c r="R181" i="1"/>
  <c r="R180" i="1"/>
  <c r="R182" i="1"/>
  <c r="R183" i="1"/>
  <c r="R184" i="1"/>
  <c r="R185" i="1"/>
  <c r="R186" i="1"/>
  <c r="R187" i="1"/>
  <c r="R189" i="1"/>
  <c r="R192" i="1"/>
  <c r="R188" i="1"/>
  <c r="R190" i="1"/>
  <c r="R191" i="1"/>
  <c r="R193" i="1"/>
  <c r="R194" i="1"/>
  <c r="R195" i="1"/>
  <c r="R196" i="1"/>
  <c r="R197" i="1"/>
  <c r="R202" i="1"/>
  <c r="R200" i="1"/>
  <c r="R198" i="1"/>
  <c r="R199" i="1"/>
  <c r="R201"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3" i="1"/>
  <c r="R234" i="1"/>
  <c r="R232" i="1"/>
  <c r="R235" i="1"/>
  <c r="R236" i="1"/>
  <c r="R237" i="1"/>
  <c r="R238" i="1"/>
  <c r="R239" i="1"/>
  <c r="R240" i="1"/>
  <c r="R246" i="1"/>
  <c r="R244" i="1"/>
  <c r="R247" i="1"/>
  <c r="R245" i="1"/>
  <c r="R248" i="1"/>
  <c r="R249" i="1"/>
  <c r="R250" i="1"/>
  <c r="R252" i="1"/>
  <c r="R253" i="1"/>
  <c r="R254" i="1"/>
  <c r="R255" i="1"/>
  <c r="R256" i="1"/>
  <c r="R257" i="1"/>
  <c r="R258" i="1"/>
  <c r="R259" i="1"/>
  <c r="R260" i="1"/>
  <c r="R261" i="1"/>
  <c r="R262" i="1"/>
  <c r="R264" i="1"/>
  <c r="R263" i="1"/>
  <c r="R265" i="1"/>
  <c r="R266" i="1"/>
  <c r="R267" i="1"/>
  <c r="R268" i="1"/>
  <c r="R269" i="1"/>
  <c r="R270" i="1"/>
  <c r="R271" i="1"/>
  <c r="R272" i="1"/>
  <c r="R276" i="1"/>
  <c r="R273" i="1"/>
  <c r="R274" i="1"/>
  <c r="R275" i="1"/>
  <c r="R277" i="1"/>
  <c r="R278" i="1"/>
  <c r="R279" i="1"/>
  <c r="R280" i="1"/>
  <c r="R283" i="1"/>
  <c r="R282" i="1"/>
  <c r="R284" i="1"/>
  <c r="R285" i="1"/>
  <c r="R281" i="1"/>
  <c r="R286" i="1"/>
  <c r="R288" i="1"/>
  <c r="R287" i="1"/>
  <c r="R289" i="1"/>
  <c r="R290" i="1"/>
  <c r="R291" i="1"/>
  <c r="R292" i="1"/>
  <c r="R294" i="1"/>
  <c r="R295" i="1"/>
  <c r="R296" i="1"/>
  <c r="R293" i="1"/>
  <c r="R299" i="1"/>
  <c r="R300" i="1"/>
  <c r="R297" i="1"/>
  <c r="R298" i="1"/>
  <c r="R301" i="1"/>
  <c r="R302" i="1"/>
  <c r="R303" i="1"/>
  <c r="R304" i="1"/>
  <c r="R305" i="1"/>
  <c r="R306" i="1"/>
  <c r="R307" i="1"/>
  <c r="R308" i="1"/>
  <c r="R309" i="1"/>
  <c r="R310" i="1"/>
  <c r="R313" i="1"/>
  <c r="R314" i="1"/>
  <c r="R311" i="1"/>
  <c r="R312" i="1"/>
  <c r="R315" i="1"/>
  <c r="R319" i="1"/>
  <c r="R316" i="1"/>
  <c r="R317" i="1"/>
  <c r="R318" i="1"/>
  <c r="R320" i="1"/>
  <c r="R321" i="1"/>
  <c r="R322" i="1"/>
  <c r="R323" i="1"/>
  <c r="R324" i="1"/>
  <c r="R326" i="1"/>
  <c r="R325" i="1"/>
  <c r="R327" i="1"/>
  <c r="R328" i="1"/>
  <c r="R329" i="1"/>
  <c r="R330" i="1"/>
  <c r="R331" i="1"/>
  <c r="R335" i="1"/>
  <c r="R332" i="1"/>
  <c r="R333" i="1"/>
  <c r="R334" i="1"/>
  <c r="R336" i="1"/>
  <c r="R338" i="1"/>
  <c r="R339" i="1"/>
  <c r="R337"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80" i="1"/>
  <c r="R381" i="1"/>
  <c r="R379" i="1"/>
  <c r="R382" i="1"/>
  <c r="R383" i="1"/>
  <c r="R384" i="1"/>
  <c r="R385" i="1"/>
  <c r="R386" i="1"/>
  <c r="R387" i="1"/>
  <c r="R388" i="1"/>
  <c r="R389" i="1"/>
  <c r="R392" i="1"/>
  <c r="R391" i="1"/>
  <c r="R390" i="1"/>
  <c r="R393" i="1"/>
  <c r="R395" i="1"/>
  <c r="R396" i="1"/>
  <c r="R394" i="1"/>
  <c r="R397" i="1"/>
  <c r="R398" i="1"/>
  <c r="R399" i="1"/>
  <c r="R400" i="1"/>
  <c r="R401" i="1"/>
  <c r="R402" i="1"/>
  <c r="R403" i="1"/>
  <c r="R405" i="1"/>
  <c r="R406" i="1"/>
  <c r="R408" i="1"/>
  <c r="R407" i="1"/>
  <c r="R409" i="1"/>
  <c r="R410" i="1"/>
  <c r="R411" i="1"/>
  <c r="R412" i="1"/>
  <c r="R413" i="1"/>
  <c r="R414" i="1"/>
  <c r="R415" i="1"/>
  <c r="R417" i="1"/>
  <c r="R418" i="1"/>
  <c r="R416" i="1"/>
  <c r="R419" i="1"/>
  <c r="R420" i="1"/>
  <c r="R423" i="1"/>
  <c r="R422" i="1"/>
  <c r="R421" i="1"/>
  <c r="R424" i="1"/>
  <c r="R425" i="1"/>
  <c r="R426" i="1"/>
  <c r="R427" i="1"/>
  <c r="R428" i="1"/>
  <c r="R429" i="1"/>
  <c r="R430" i="1"/>
  <c r="R431" i="1"/>
  <c r="R432" i="1"/>
  <c r="R433" i="1"/>
  <c r="R434" i="1"/>
  <c r="R435" i="1"/>
  <c r="R436" i="1"/>
  <c r="R437" i="1"/>
  <c r="R439" i="1"/>
  <c r="R440" i="1"/>
  <c r="R441" i="1"/>
  <c r="R442" i="1"/>
  <c r="R443" i="1"/>
  <c r="R444" i="1"/>
  <c r="R445" i="1"/>
  <c r="R446" i="1"/>
  <c r="R449" i="1"/>
  <c r="R450" i="1"/>
  <c r="R453" i="1"/>
  <c r="R454" i="1"/>
  <c r="R455" i="1"/>
  <c r="R456" i="1"/>
  <c r="R457" i="1"/>
  <c r="R458" i="1"/>
  <c r="R459" i="1"/>
  <c r="R460" i="1"/>
  <c r="R461" i="1"/>
  <c r="R462" i="1"/>
  <c r="R463" i="1"/>
  <c r="R464" i="1"/>
  <c r="R465" i="1"/>
  <c r="R466" i="1"/>
  <c r="R467" i="1"/>
  <c r="R468" i="1"/>
  <c r="R475" i="1"/>
  <c r="R476" i="1"/>
  <c r="R470" i="1"/>
  <c r="R469" i="1"/>
  <c r="R472" i="1"/>
  <c r="R473" i="1"/>
  <c r="R474" i="1"/>
  <c r="R471" i="1"/>
  <c r="R477" i="1"/>
  <c r="R478" i="1"/>
  <c r="R479" i="1"/>
  <c r="R480" i="1"/>
  <c r="R481" i="1"/>
  <c r="R491" i="1"/>
  <c r="R492" i="1"/>
  <c r="R493" i="1"/>
  <c r="R494" i="1"/>
  <c r="R495" i="1"/>
  <c r="R496" i="1"/>
  <c r="R497" i="1"/>
  <c r="R498" i="1"/>
  <c r="R499" i="1"/>
  <c r="R500" i="1"/>
  <c r="R501" i="1"/>
  <c r="R502" i="1"/>
  <c r="R503" i="1"/>
  <c r="R504" i="1"/>
  <c r="R505" i="1"/>
  <c r="R506" i="1"/>
  <c r="R507" i="1"/>
  <c r="R508" i="1"/>
  <c r="R509" i="1"/>
  <c r="R510" i="1"/>
  <c r="R511" i="1"/>
  <c r="R513" i="1"/>
  <c r="R514" i="1"/>
  <c r="R515" i="1"/>
  <c r="R516" i="1"/>
  <c r="R517" i="1"/>
  <c r="R519" i="1"/>
  <c r="R520" i="1"/>
  <c r="R523" i="1"/>
  <c r="R521" i="1"/>
  <c r="R522" i="1"/>
  <c r="R518" i="1"/>
  <c r="R524" i="1"/>
  <c r="R525" i="1"/>
  <c r="R526" i="1"/>
  <c r="R527" i="1"/>
  <c r="R529" i="1"/>
  <c r="R530" i="1"/>
  <c r="R528" i="1"/>
  <c r="R531" i="1"/>
  <c r="R532" i="1"/>
  <c r="R534" i="1"/>
  <c r="R535" i="1"/>
  <c r="R536" i="1"/>
  <c r="R537" i="1"/>
  <c r="R538" i="1"/>
  <c r="R539" i="1"/>
  <c r="R545" i="1"/>
  <c r="R544" i="1"/>
  <c r="R540" i="1"/>
  <c r="R541" i="1"/>
  <c r="R542" i="1"/>
  <c r="R543" i="1"/>
  <c r="R546" i="1"/>
  <c r="R547" i="1"/>
  <c r="R548" i="1"/>
  <c r="R549" i="1"/>
  <c r="R551" i="1"/>
  <c r="R552" i="1"/>
  <c r="R550" i="1"/>
  <c r="R553" i="1"/>
  <c r="R554" i="1"/>
  <c r="R555" i="1"/>
  <c r="R556" i="1"/>
  <c r="R557" i="1"/>
  <c r="R558" i="1"/>
  <c r="R559" i="1"/>
  <c r="R560" i="1"/>
  <c r="R561" i="1"/>
  <c r="R562" i="1"/>
  <c r="R563" i="1"/>
  <c r="R564" i="1"/>
  <c r="R565" i="1"/>
  <c r="R566" i="1"/>
  <c r="R567" i="1"/>
  <c r="R568" i="1"/>
  <c r="R569" i="1"/>
  <c r="R570" i="1"/>
  <c r="R571" i="1"/>
  <c r="R572" i="1"/>
  <c r="R573" i="1"/>
  <c r="R576" i="1"/>
  <c r="R575" i="1"/>
  <c r="R574" i="1"/>
  <c r="R577" i="1"/>
  <c r="R579" i="1"/>
  <c r="R578" i="1"/>
  <c r="R580" i="1"/>
  <c r="R582" i="1"/>
  <c r="R581" i="1"/>
  <c r="R583" i="1"/>
  <c r="R584" i="1"/>
  <c r="R585" i="1"/>
  <c r="R587" i="1"/>
  <c r="R588" i="1"/>
  <c r="R586" i="1"/>
  <c r="R589" i="1"/>
  <c r="R590" i="1"/>
  <c r="R591" i="1"/>
  <c r="R592" i="1"/>
  <c r="R593" i="1"/>
  <c r="R594" i="1"/>
  <c r="R595" i="1"/>
  <c r="R596" i="1"/>
  <c r="R597" i="1"/>
  <c r="R598" i="1"/>
  <c r="R602" i="1"/>
  <c r="R599" i="1"/>
  <c r="R600" i="1"/>
  <c r="R601" i="1"/>
  <c r="R604" i="1"/>
  <c r="R605" i="1"/>
  <c r="R603" i="1"/>
  <c r="R606" i="1"/>
  <c r="R607" i="1"/>
  <c r="R608" i="1"/>
  <c r="R609" i="1"/>
  <c r="R610" i="1"/>
  <c r="R611" i="1"/>
  <c r="R612" i="1"/>
  <c r="R613" i="1"/>
  <c r="R614" i="1"/>
  <c r="R615" i="1"/>
  <c r="R618" i="1"/>
  <c r="R619" i="1"/>
  <c r="R620" i="1"/>
  <c r="R621" i="1"/>
  <c r="R622" i="1"/>
  <c r="R623" i="1"/>
  <c r="R624" i="1"/>
  <c r="R625" i="1"/>
  <c r="R626" i="1"/>
  <c r="R627" i="1"/>
  <c r="R628" i="1"/>
  <c r="R629" i="1"/>
  <c r="R630" i="1"/>
  <c r="R631" i="1"/>
  <c r="R632" i="1"/>
  <c r="R633" i="1"/>
  <c r="R634" i="1"/>
  <c r="R635" i="1"/>
  <c r="R636" i="1"/>
  <c r="R639" i="1"/>
  <c r="R637" i="1"/>
  <c r="R638" i="1"/>
  <c r="R640" i="1"/>
  <c r="R641" i="1"/>
  <c r="R642" i="1"/>
  <c r="R643" i="1"/>
  <c r="R644" i="1"/>
  <c r="R645" i="1"/>
  <c r="R647" i="1"/>
  <c r="R648" i="1"/>
  <c r="R646" i="1"/>
  <c r="R649" i="1"/>
  <c r="R650" i="1"/>
  <c r="R653" i="1"/>
  <c r="R652" i="1"/>
  <c r="R651" i="1"/>
  <c r="R654" i="1"/>
  <c r="R655" i="1"/>
  <c r="R656" i="1"/>
  <c r="R657" i="1"/>
  <c r="R658" i="1"/>
  <c r="R659" i="1"/>
  <c r="R660" i="1"/>
  <c r="R662" i="1"/>
  <c r="R663" i="1"/>
  <c r="R661" i="1"/>
  <c r="R664" i="1"/>
  <c r="R665" i="1"/>
  <c r="R666" i="1"/>
  <c r="R667" i="1"/>
  <c r="R668" i="1"/>
  <c r="R670" i="1"/>
  <c r="R671" i="1"/>
  <c r="R672" i="1"/>
  <c r="R673" i="1"/>
  <c r="R674" i="1"/>
  <c r="R675" i="1"/>
  <c r="R482" i="1"/>
  <c r="R483" i="1"/>
  <c r="R484" i="1"/>
  <c r="R485" i="1"/>
  <c r="R486" i="1"/>
  <c r="R490" i="1"/>
  <c r="R488" i="1"/>
  <c r="R487" i="1"/>
  <c r="R489" i="1"/>
  <c r="P3" i="1"/>
  <c r="P4" i="1"/>
  <c r="P5" i="1"/>
  <c r="P6" i="1"/>
  <c r="P7" i="1"/>
  <c r="P9" i="1"/>
  <c r="P8" i="1"/>
  <c r="P10" i="1"/>
  <c r="P15" i="1"/>
  <c r="P12" i="1"/>
  <c r="P16" i="1"/>
  <c r="P11" i="1"/>
  <c r="P14" i="1"/>
  <c r="P13"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8" i="1"/>
  <c r="P49" i="1"/>
  <c r="P46" i="1"/>
  <c r="P47" i="1"/>
  <c r="P50" i="1"/>
  <c r="P51" i="1"/>
  <c r="P52" i="1"/>
  <c r="P53" i="1"/>
  <c r="P54" i="1"/>
  <c r="P55" i="1"/>
  <c r="P56" i="1"/>
  <c r="P57" i="1"/>
  <c r="P58" i="1"/>
  <c r="P59" i="1"/>
  <c r="P60" i="1"/>
  <c r="P62" i="1"/>
  <c r="P61" i="1"/>
  <c r="P63" i="1"/>
  <c r="P64" i="1"/>
  <c r="P65" i="1"/>
  <c r="P66" i="1"/>
  <c r="P67" i="1"/>
  <c r="P68" i="1"/>
  <c r="P69" i="1"/>
  <c r="P70" i="1"/>
  <c r="P71" i="1"/>
  <c r="P72" i="1"/>
  <c r="P76" i="1"/>
  <c r="P73" i="1"/>
  <c r="P74" i="1"/>
  <c r="P75" i="1"/>
  <c r="P77" i="1"/>
  <c r="P78" i="1"/>
  <c r="P80" i="1"/>
  <c r="P83" i="1"/>
  <c r="P79" i="1"/>
  <c r="P82" i="1"/>
  <c r="P81" i="1"/>
  <c r="P84" i="1"/>
  <c r="P85" i="1"/>
  <c r="P86" i="1"/>
  <c r="P88" i="1"/>
  <c r="P87" i="1"/>
  <c r="P90" i="1"/>
  <c r="P89" i="1"/>
  <c r="P94" i="1"/>
  <c r="P91" i="1"/>
  <c r="P92" i="1"/>
  <c r="P93" i="1"/>
  <c r="P95" i="1"/>
  <c r="P96" i="1"/>
  <c r="P97" i="1"/>
  <c r="P98" i="1"/>
  <c r="P99" i="1"/>
  <c r="P100" i="1"/>
  <c r="P101" i="1"/>
  <c r="P102" i="1"/>
  <c r="P103" i="1"/>
  <c r="P104" i="1"/>
  <c r="P105" i="1"/>
  <c r="P106" i="1"/>
  <c r="P107" i="1"/>
  <c r="P108" i="1"/>
  <c r="P109" i="1"/>
  <c r="P110" i="1"/>
  <c r="P111" i="1"/>
  <c r="P112" i="1"/>
  <c r="P113" i="1"/>
  <c r="P114" i="1"/>
  <c r="P115" i="1"/>
  <c r="P116" i="1"/>
  <c r="P117" i="1"/>
  <c r="P118" i="1"/>
  <c r="P120" i="1"/>
  <c r="P121" i="1"/>
  <c r="P122" i="1"/>
  <c r="P123" i="1"/>
  <c r="P124" i="1"/>
  <c r="P126" i="1"/>
  <c r="P119" i="1"/>
  <c r="P125" i="1"/>
  <c r="P127" i="1"/>
  <c r="P128" i="1"/>
  <c r="P129" i="1"/>
  <c r="P130" i="1"/>
  <c r="P131" i="1"/>
  <c r="P132" i="1"/>
  <c r="P133" i="1"/>
  <c r="P134" i="1"/>
  <c r="P135" i="1"/>
  <c r="P136" i="1"/>
  <c r="P138" i="1"/>
  <c r="P139" i="1"/>
  <c r="P140" i="1"/>
  <c r="P143" i="1"/>
  <c r="P144" i="1"/>
  <c r="P142" i="1"/>
  <c r="P137" i="1"/>
  <c r="P141" i="1"/>
  <c r="P145" i="1"/>
  <c r="P146" i="1"/>
  <c r="P147" i="1"/>
  <c r="P148" i="1"/>
  <c r="P149" i="1"/>
  <c r="P150" i="1"/>
  <c r="P151" i="1"/>
  <c r="P152" i="1"/>
  <c r="P153" i="1"/>
  <c r="P154" i="1"/>
  <c r="P155" i="1"/>
  <c r="P156" i="1"/>
  <c r="P157" i="1"/>
  <c r="P158" i="1"/>
  <c r="P159" i="1"/>
  <c r="P164" i="1"/>
  <c r="P160" i="1"/>
  <c r="P161" i="1"/>
  <c r="P162" i="1"/>
  <c r="P163" i="1"/>
  <c r="P165" i="1"/>
  <c r="P166" i="1"/>
  <c r="P167" i="1"/>
  <c r="P168" i="1"/>
  <c r="P169" i="1"/>
  <c r="P170" i="1"/>
  <c r="P171" i="1"/>
  <c r="P172" i="1"/>
  <c r="P173" i="1"/>
  <c r="P174" i="1"/>
  <c r="P175" i="1"/>
  <c r="P178" i="1"/>
  <c r="P177" i="1"/>
  <c r="P176" i="1"/>
  <c r="P179" i="1"/>
  <c r="P181" i="1"/>
  <c r="P180" i="1"/>
  <c r="P182" i="1"/>
  <c r="P183" i="1"/>
  <c r="P184" i="1"/>
  <c r="P185" i="1"/>
  <c r="P186" i="1"/>
  <c r="P187" i="1"/>
  <c r="P189" i="1"/>
  <c r="P192" i="1"/>
  <c r="P188" i="1"/>
  <c r="P190" i="1"/>
  <c r="P191" i="1"/>
  <c r="P193" i="1"/>
  <c r="P194" i="1"/>
  <c r="P195" i="1"/>
  <c r="P196" i="1"/>
  <c r="P197" i="1"/>
  <c r="P202" i="1"/>
  <c r="P200" i="1"/>
  <c r="P198" i="1"/>
  <c r="P199" i="1"/>
  <c r="P201"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3" i="1"/>
  <c r="P234" i="1"/>
  <c r="P232" i="1"/>
  <c r="P235" i="1"/>
  <c r="P236" i="1"/>
  <c r="P237" i="1"/>
  <c r="P238" i="1"/>
  <c r="P239" i="1"/>
  <c r="P240" i="1"/>
  <c r="P246" i="1"/>
  <c r="P244" i="1"/>
  <c r="P247" i="1"/>
  <c r="P245" i="1"/>
  <c r="P248" i="1"/>
  <c r="P249" i="1"/>
  <c r="P250" i="1"/>
  <c r="P252" i="1"/>
  <c r="P253" i="1"/>
  <c r="P254" i="1"/>
  <c r="P255" i="1"/>
  <c r="P256" i="1"/>
  <c r="P257" i="1"/>
  <c r="P258" i="1"/>
  <c r="P259" i="1"/>
  <c r="P260" i="1"/>
  <c r="P261" i="1"/>
  <c r="P262" i="1"/>
  <c r="P264" i="1"/>
  <c r="P263" i="1"/>
  <c r="P265" i="1"/>
  <c r="P266" i="1"/>
  <c r="P267" i="1"/>
  <c r="P268" i="1"/>
  <c r="P269" i="1"/>
  <c r="P270" i="1"/>
  <c r="P271" i="1"/>
  <c r="P272" i="1"/>
  <c r="P276" i="1"/>
  <c r="P273" i="1"/>
  <c r="P274" i="1"/>
  <c r="P275" i="1"/>
  <c r="P277" i="1"/>
  <c r="P278" i="1"/>
  <c r="P279" i="1"/>
  <c r="P280" i="1"/>
  <c r="P283" i="1"/>
  <c r="P282" i="1"/>
  <c r="P284" i="1"/>
  <c r="P285" i="1"/>
  <c r="P281" i="1"/>
  <c r="P286" i="1"/>
  <c r="P288" i="1"/>
  <c r="P287" i="1"/>
  <c r="P289" i="1"/>
  <c r="P290" i="1"/>
  <c r="P291" i="1"/>
  <c r="P292" i="1"/>
  <c r="P294" i="1"/>
  <c r="P295" i="1"/>
  <c r="P296" i="1"/>
  <c r="P293" i="1"/>
  <c r="P299" i="1"/>
  <c r="P300" i="1"/>
  <c r="P297" i="1"/>
  <c r="P298" i="1"/>
  <c r="P301" i="1"/>
  <c r="P302" i="1"/>
  <c r="P303" i="1"/>
  <c r="P304" i="1"/>
  <c r="P305" i="1"/>
  <c r="P306" i="1"/>
  <c r="P307" i="1"/>
  <c r="P308" i="1"/>
  <c r="P309" i="1"/>
  <c r="P310" i="1"/>
  <c r="P313" i="1"/>
  <c r="P314" i="1"/>
  <c r="P311" i="1"/>
  <c r="P312" i="1"/>
  <c r="P315" i="1"/>
  <c r="P319" i="1"/>
  <c r="P316" i="1"/>
  <c r="P317" i="1"/>
  <c r="P318" i="1"/>
  <c r="P320" i="1"/>
  <c r="P321" i="1"/>
  <c r="P322" i="1"/>
  <c r="P323" i="1"/>
  <c r="P324" i="1"/>
  <c r="P326" i="1"/>
  <c r="P325" i="1"/>
  <c r="P327" i="1"/>
  <c r="P328" i="1"/>
  <c r="P329" i="1"/>
  <c r="P330" i="1"/>
  <c r="P331" i="1"/>
  <c r="P335" i="1"/>
  <c r="P332" i="1"/>
  <c r="P333" i="1"/>
  <c r="P334" i="1"/>
  <c r="P336" i="1"/>
  <c r="P338" i="1"/>
  <c r="P339" i="1"/>
  <c r="P337"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80" i="1"/>
  <c r="P381" i="1"/>
  <c r="P379" i="1"/>
  <c r="P382" i="1"/>
  <c r="P383" i="1"/>
  <c r="P384" i="1"/>
  <c r="P385" i="1"/>
  <c r="P386" i="1"/>
  <c r="P387" i="1"/>
  <c r="P388" i="1"/>
  <c r="P389" i="1"/>
  <c r="P392" i="1"/>
  <c r="P391" i="1"/>
  <c r="P390" i="1"/>
  <c r="P393" i="1"/>
  <c r="P395" i="1"/>
  <c r="P396" i="1"/>
  <c r="P394" i="1"/>
  <c r="P397" i="1"/>
  <c r="P398" i="1"/>
  <c r="P399" i="1"/>
  <c r="P400" i="1"/>
  <c r="P401" i="1"/>
  <c r="P402" i="1"/>
  <c r="P403" i="1"/>
  <c r="P405" i="1"/>
  <c r="P406" i="1"/>
  <c r="P408" i="1"/>
  <c r="P407" i="1"/>
  <c r="P409" i="1"/>
  <c r="P410" i="1"/>
  <c r="P411" i="1"/>
  <c r="P412" i="1"/>
  <c r="P413" i="1"/>
  <c r="P414" i="1"/>
  <c r="P415" i="1"/>
  <c r="P417" i="1"/>
  <c r="P418" i="1"/>
  <c r="P416" i="1"/>
  <c r="P419" i="1"/>
  <c r="P420" i="1"/>
  <c r="P423" i="1"/>
  <c r="P422" i="1"/>
  <c r="P421" i="1"/>
  <c r="P424" i="1"/>
  <c r="P425" i="1"/>
  <c r="P426" i="1"/>
  <c r="P427" i="1"/>
  <c r="P428" i="1"/>
  <c r="P429" i="1"/>
  <c r="P430" i="1"/>
  <c r="P431" i="1"/>
  <c r="P432" i="1"/>
  <c r="P433" i="1"/>
  <c r="P434" i="1"/>
  <c r="P435" i="1"/>
  <c r="P436" i="1"/>
  <c r="P437" i="1"/>
  <c r="P439" i="1"/>
  <c r="P440" i="1"/>
  <c r="P441" i="1"/>
  <c r="P442" i="1"/>
  <c r="P443" i="1"/>
  <c r="P444" i="1"/>
  <c r="P445" i="1"/>
  <c r="P446" i="1"/>
  <c r="P449" i="1"/>
  <c r="P450" i="1"/>
  <c r="P453" i="1"/>
  <c r="P454" i="1"/>
  <c r="P455" i="1"/>
  <c r="P456" i="1"/>
  <c r="P457" i="1"/>
  <c r="P458" i="1"/>
  <c r="P459" i="1"/>
  <c r="P460" i="1"/>
  <c r="P461" i="1"/>
  <c r="P462" i="1"/>
  <c r="P463" i="1"/>
  <c r="P464" i="1"/>
  <c r="P465" i="1"/>
  <c r="P466" i="1"/>
  <c r="P467" i="1"/>
  <c r="P468" i="1"/>
  <c r="P475" i="1"/>
  <c r="P476" i="1"/>
  <c r="P470" i="1"/>
  <c r="P469" i="1"/>
  <c r="P472" i="1"/>
  <c r="P473" i="1"/>
  <c r="P474" i="1"/>
  <c r="P471" i="1"/>
  <c r="P477" i="1"/>
  <c r="P478" i="1"/>
  <c r="P479" i="1"/>
  <c r="P480" i="1"/>
  <c r="P481" i="1"/>
  <c r="P491" i="1"/>
  <c r="P492" i="1"/>
  <c r="P493" i="1"/>
  <c r="P494" i="1"/>
  <c r="P495" i="1"/>
  <c r="P496" i="1"/>
  <c r="P497" i="1"/>
  <c r="P498" i="1"/>
  <c r="P499" i="1"/>
  <c r="P500" i="1"/>
  <c r="P501" i="1"/>
  <c r="P502" i="1"/>
  <c r="P503" i="1"/>
  <c r="P504" i="1"/>
  <c r="P505" i="1"/>
  <c r="P506" i="1"/>
  <c r="P507" i="1"/>
  <c r="P508" i="1"/>
  <c r="P509" i="1"/>
  <c r="P510" i="1"/>
  <c r="P511" i="1"/>
  <c r="P513" i="1"/>
  <c r="P514" i="1"/>
  <c r="P515" i="1"/>
  <c r="P516" i="1"/>
  <c r="P517" i="1"/>
  <c r="P519" i="1"/>
  <c r="P520" i="1"/>
  <c r="P523" i="1"/>
  <c r="P521" i="1"/>
  <c r="P522" i="1"/>
  <c r="P518" i="1"/>
  <c r="P524" i="1"/>
  <c r="P525" i="1"/>
  <c r="P526" i="1"/>
  <c r="P527" i="1"/>
  <c r="P529" i="1"/>
  <c r="P530" i="1"/>
  <c r="P528" i="1"/>
  <c r="P531" i="1"/>
  <c r="P532" i="1"/>
  <c r="P534" i="1"/>
  <c r="P535" i="1"/>
  <c r="P536" i="1"/>
  <c r="P537" i="1"/>
  <c r="P538" i="1"/>
  <c r="P539" i="1"/>
  <c r="P545" i="1"/>
  <c r="P544" i="1"/>
  <c r="P540" i="1"/>
  <c r="P541" i="1"/>
  <c r="P542" i="1"/>
  <c r="P543" i="1"/>
  <c r="P546" i="1"/>
  <c r="P547" i="1"/>
  <c r="P548" i="1"/>
  <c r="P549" i="1"/>
  <c r="P551" i="1"/>
  <c r="P552" i="1"/>
  <c r="P550" i="1"/>
  <c r="P553" i="1"/>
  <c r="P554" i="1"/>
  <c r="P555" i="1"/>
  <c r="P556" i="1"/>
  <c r="P557" i="1"/>
  <c r="P558" i="1"/>
  <c r="P559" i="1"/>
  <c r="P560" i="1"/>
  <c r="P561" i="1"/>
  <c r="P562" i="1"/>
  <c r="P563" i="1"/>
  <c r="P564" i="1"/>
  <c r="P565" i="1"/>
  <c r="P566" i="1"/>
  <c r="P567" i="1"/>
  <c r="P568" i="1"/>
  <c r="P569" i="1"/>
  <c r="P570" i="1"/>
  <c r="P571" i="1"/>
  <c r="P572" i="1"/>
  <c r="P573" i="1"/>
  <c r="P576" i="1"/>
  <c r="P575" i="1"/>
  <c r="P574" i="1"/>
  <c r="P577" i="1"/>
  <c r="P579" i="1"/>
  <c r="P578" i="1"/>
  <c r="P580" i="1"/>
  <c r="P582" i="1"/>
  <c r="P581" i="1"/>
  <c r="P583" i="1"/>
  <c r="P584" i="1"/>
  <c r="P585" i="1"/>
  <c r="P587" i="1"/>
  <c r="P588" i="1"/>
  <c r="P586" i="1"/>
  <c r="P589" i="1"/>
  <c r="P590" i="1"/>
  <c r="P591" i="1"/>
  <c r="P592" i="1"/>
  <c r="P593" i="1"/>
  <c r="P594" i="1"/>
  <c r="P595" i="1"/>
  <c r="P596" i="1"/>
  <c r="P597" i="1"/>
  <c r="P598" i="1"/>
  <c r="P602" i="1"/>
  <c r="P599" i="1"/>
  <c r="P600" i="1"/>
  <c r="P601" i="1"/>
  <c r="P604" i="1"/>
  <c r="P605" i="1"/>
  <c r="P603" i="1"/>
  <c r="P606" i="1"/>
  <c r="P607" i="1"/>
  <c r="P608" i="1"/>
  <c r="P609" i="1"/>
  <c r="P610" i="1"/>
  <c r="P611" i="1"/>
  <c r="P612" i="1"/>
  <c r="P613" i="1"/>
  <c r="P614" i="1"/>
  <c r="P615" i="1"/>
  <c r="P618" i="1"/>
  <c r="P619" i="1"/>
  <c r="P620" i="1"/>
  <c r="P621" i="1"/>
  <c r="P622" i="1"/>
  <c r="P623" i="1"/>
  <c r="P624" i="1"/>
  <c r="P625" i="1"/>
  <c r="P626" i="1"/>
  <c r="P627" i="1"/>
  <c r="P628" i="1"/>
  <c r="P629" i="1"/>
  <c r="P630" i="1"/>
  <c r="P631" i="1"/>
  <c r="P632" i="1"/>
  <c r="P633" i="1"/>
  <c r="P634" i="1"/>
  <c r="P635" i="1"/>
  <c r="P636" i="1"/>
  <c r="P639" i="1"/>
  <c r="P637" i="1"/>
  <c r="P638" i="1"/>
  <c r="P640" i="1"/>
  <c r="P641" i="1"/>
  <c r="P642" i="1"/>
  <c r="P643" i="1"/>
  <c r="P644" i="1"/>
  <c r="P645" i="1"/>
  <c r="P647" i="1"/>
  <c r="P648" i="1"/>
  <c r="P646" i="1"/>
  <c r="P649" i="1"/>
  <c r="P650" i="1"/>
  <c r="P653" i="1"/>
  <c r="P652" i="1"/>
  <c r="P651" i="1"/>
  <c r="P654" i="1"/>
  <c r="P655" i="1"/>
  <c r="P656" i="1"/>
  <c r="P657" i="1"/>
  <c r="P658" i="1"/>
  <c r="P659" i="1"/>
  <c r="P660" i="1"/>
  <c r="P662" i="1"/>
  <c r="P663" i="1"/>
  <c r="P661" i="1"/>
  <c r="P664" i="1"/>
  <c r="P665" i="1"/>
  <c r="P666" i="1"/>
  <c r="P667" i="1"/>
  <c r="P668" i="1"/>
  <c r="P670" i="1"/>
  <c r="P671" i="1"/>
  <c r="P672" i="1"/>
  <c r="P673" i="1"/>
  <c r="P674" i="1"/>
  <c r="P675" i="1"/>
  <c r="P482" i="1"/>
  <c r="P483" i="1"/>
  <c r="P484" i="1"/>
  <c r="P485" i="1"/>
  <c r="P486" i="1"/>
  <c r="P490" i="1"/>
  <c r="P488" i="1"/>
  <c r="P487" i="1"/>
  <c r="P489" i="1"/>
  <c r="Q702" i="1" l="1"/>
  <c r="Q701" i="1"/>
  <c r="Q451" i="1"/>
  <c r="Q452" i="1"/>
  <c r="Q448" i="1"/>
  <c r="Q447" i="1"/>
  <c r="Q512" i="1"/>
  <c r="Q617" i="1"/>
  <c r="Q616" i="1"/>
  <c r="Q404" i="1"/>
  <c r="Q533" i="1"/>
  <c r="Q2" i="1"/>
  <c r="Q438" i="1"/>
  <c r="Q243" i="1"/>
  <c r="Q242" i="1"/>
  <c r="Q241" i="1"/>
  <c r="Q669" i="1"/>
  <c r="Q251" i="1"/>
  <c r="Q688" i="1"/>
  <c r="Q678" i="1"/>
  <c r="Q683" i="1"/>
  <c r="Q677" i="1"/>
  <c r="Q690" i="1"/>
  <c r="Q687" i="1"/>
  <c r="Q685" i="1"/>
  <c r="Q686" i="1"/>
  <c r="Q680" i="1"/>
  <c r="Q676" i="1"/>
  <c r="Q681" i="1"/>
  <c r="Q682" i="1"/>
  <c r="Q684" i="1"/>
  <c r="Q679" i="1"/>
  <c r="Q689" i="1"/>
  <c r="Q699" i="1"/>
  <c r="Q697" i="1"/>
  <c r="Q700" i="1"/>
  <c r="Q698" i="1"/>
  <c r="Q694" i="1"/>
  <c r="Q695" i="1"/>
  <c r="Q693" i="1"/>
  <c r="Q691" i="1"/>
  <c r="Q696" i="1"/>
  <c r="Q692" i="1"/>
  <c r="Q652" i="1"/>
  <c r="Q668" i="1"/>
  <c r="Q487" i="1"/>
  <c r="Q485" i="1"/>
  <c r="Q675" i="1"/>
  <c r="Q666" i="1"/>
  <c r="Q663" i="1"/>
  <c r="Q647" i="1"/>
  <c r="Q630" i="1"/>
  <c r="Q612" i="1"/>
  <c r="Q599" i="1"/>
  <c r="Q584" i="1"/>
  <c r="Q568" i="1"/>
  <c r="Q556" i="1"/>
  <c r="Q542" i="1"/>
  <c r="Q531" i="1"/>
  <c r="Q527" i="1"/>
  <c r="Q520" i="1"/>
  <c r="Q510" i="1"/>
  <c r="Q502" i="1"/>
  <c r="Q494" i="1"/>
  <c r="Q477" i="1"/>
  <c r="Q465" i="1"/>
  <c r="Q453" i="1"/>
  <c r="Q436" i="1"/>
  <c r="Q407" i="1"/>
  <c r="Q391" i="1"/>
  <c r="Q380" i="1"/>
  <c r="Q490" i="1"/>
  <c r="Q664" i="1"/>
  <c r="Q656" i="1"/>
  <c r="Q644" i="1"/>
  <c r="Q636" i="1"/>
  <c r="Q624" i="1"/>
  <c r="Q614" i="1"/>
  <c r="Q489" i="1"/>
  <c r="Q529" i="1"/>
  <c r="Q511" i="1"/>
  <c r="Q476" i="1"/>
  <c r="Q454" i="1"/>
  <c r="Q433" i="1"/>
  <c r="Q400" i="1"/>
  <c r="Q384" i="1"/>
  <c r="Q352" i="1"/>
  <c r="Q658" i="1"/>
  <c r="Q642" i="1"/>
  <c r="Q626" i="1"/>
  <c r="Q608" i="1"/>
  <c r="Q596" i="1"/>
  <c r="Q580" i="1"/>
  <c r="Q564" i="1"/>
  <c r="Q548" i="1"/>
  <c r="Q536" i="1"/>
  <c r="Q475" i="1"/>
  <c r="Q445" i="1"/>
  <c r="Q428" i="1"/>
  <c r="Q420" i="1"/>
  <c r="Q403" i="1"/>
  <c r="Q387" i="1"/>
  <c r="Q375" i="1"/>
  <c r="Q363" i="1"/>
  <c r="Q355" i="1"/>
  <c r="Q347" i="1"/>
  <c r="Q337" i="1"/>
  <c r="Q334" i="1"/>
  <c r="Q327" i="1"/>
  <c r="Q318" i="1"/>
  <c r="Q313" i="1"/>
  <c r="Q307" i="1"/>
  <c r="Q297" i="1"/>
  <c r="Q291" i="1"/>
  <c r="Q284" i="1"/>
  <c r="Q274" i="1"/>
  <c r="Q267" i="1"/>
  <c r="Q264" i="1"/>
  <c r="Q259" i="1"/>
  <c r="Q255" i="1"/>
  <c r="Q250" i="1"/>
  <c r="Q247" i="1"/>
  <c r="Q235" i="1"/>
  <c r="Q227" i="1"/>
  <c r="Q219" i="1"/>
  <c r="Q211" i="1"/>
  <c r="Q207" i="1"/>
  <c r="Q200" i="1"/>
  <c r="Q190" i="1"/>
  <c r="Q183" i="1"/>
  <c r="Q175" i="1"/>
  <c r="Q171" i="1"/>
  <c r="Q162" i="1"/>
  <c r="Q159" i="1"/>
  <c r="Q151" i="1"/>
  <c r="Q137" i="1"/>
  <c r="Q135" i="1"/>
  <c r="Q127" i="1"/>
  <c r="Q120" i="1"/>
  <c r="Q111" i="1"/>
  <c r="Q103" i="1"/>
  <c r="Q99" i="1"/>
  <c r="Q95" i="1"/>
  <c r="Q88" i="1"/>
  <c r="Q80" i="1"/>
  <c r="Q71" i="1"/>
  <c r="Q63" i="1"/>
  <c r="Q59" i="1"/>
  <c r="Q55" i="1"/>
  <c r="Q51" i="1"/>
  <c r="Q49" i="1"/>
  <c r="Q43" i="1"/>
  <c r="Q39" i="1"/>
  <c r="Q35" i="1"/>
  <c r="Q31" i="1"/>
  <c r="Q27" i="1"/>
  <c r="Q23" i="1"/>
  <c r="Q19" i="1"/>
  <c r="Q14" i="1"/>
  <c r="Q15" i="1"/>
  <c r="Q7" i="1"/>
  <c r="Q3" i="1"/>
  <c r="Q34" i="1"/>
  <c r="Q66" i="1"/>
  <c r="Q130" i="1"/>
  <c r="Q262" i="1"/>
  <c r="Q368" i="1"/>
  <c r="Q418" i="1"/>
  <c r="Q464" i="1"/>
  <c r="Q495" i="1"/>
  <c r="Q671" i="1"/>
  <c r="Q654" i="1"/>
  <c r="Q637" i="1"/>
  <c r="Q622" i="1"/>
  <c r="Q605" i="1"/>
  <c r="Q586" i="1"/>
  <c r="Q572" i="1"/>
  <c r="Q461" i="1"/>
  <c r="Q432" i="1"/>
  <c r="Q417" i="1"/>
  <c r="Q396" i="1"/>
  <c r="Q371" i="1"/>
  <c r="Q359" i="1"/>
  <c r="Q351" i="1"/>
  <c r="Q343" i="1"/>
  <c r="Q331" i="1"/>
  <c r="Q323" i="1"/>
  <c r="Q315" i="1"/>
  <c r="Q303" i="1"/>
  <c r="Q296" i="1"/>
  <c r="Q288" i="1"/>
  <c r="Q279" i="1"/>
  <c r="Q271" i="1"/>
  <c r="Q239" i="1"/>
  <c r="Q231" i="1"/>
  <c r="Q223" i="1"/>
  <c r="Q215" i="1"/>
  <c r="Q203" i="1"/>
  <c r="Q195" i="1"/>
  <c r="Q187" i="1"/>
  <c r="Q179" i="1"/>
  <c r="Q167" i="1"/>
  <c r="Q155" i="1"/>
  <c r="Q147" i="1"/>
  <c r="Q140" i="1"/>
  <c r="Q131" i="1"/>
  <c r="Q124" i="1"/>
  <c r="Q115" i="1"/>
  <c r="Q107" i="1"/>
  <c r="Q94" i="1"/>
  <c r="Q81" i="1"/>
  <c r="Q74" i="1"/>
  <c r="Q67" i="1"/>
  <c r="Q522" i="1"/>
  <c r="Q505" i="1"/>
  <c r="Q480" i="1"/>
  <c r="Q444" i="1"/>
  <c r="Q427" i="1"/>
  <c r="Q325" i="1"/>
  <c r="Q295" i="1"/>
  <c r="Q226" i="1"/>
  <c r="Q194" i="1"/>
  <c r="Q161" i="1"/>
  <c r="Q98" i="1"/>
  <c r="Q650" i="1"/>
  <c r="Q634" i="1"/>
  <c r="Q618" i="1"/>
  <c r="Q592" i="1"/>
  <c r="Q574" i="1"/>
  <c r="Q560" i="1"/>
  <c r="Q550" i="1"/>
  <c r="Q545" i="1"/>
  <c r="Q518" i="1"/>
  <c r="Q515" i="1"/>
  <c r="Q506" i="1"/>
  <c r="Q498" i="1"/>
  <c r="Q481" i="1"/>
  <c r="Q472" i="1"/>
  <c r="Q457" i="1"/>
  <c r="Q441" i="1"/>
  <c r="Q424" i="1"/>
  <c r="Q412" i="1"/>
  <c r="Q399" i="1"/>
  <c r="Q383" i="1"/>
  <c r="Q367" i="1"/>
  <c r="Q483" i="1"/>
  <c r="Q673" i="1"/>
  <c r="Q660" i="1"/>
  <c r="Q646" i="1"/>
  <c r="Q640" i="1"/>
  <c r="Q632" i="1"/>
  <c r="Q628" i="1"/>
  <c r="Q620" i="1"/>
  <c r="Q610" i="1"/>
  <c r="Q606" i="1"/>
  <c r="Q601" i="1"/>
  <c r="Q598" i="1"/>
  <c r="Q594" i="1"/>
  <c r="Q590" i="1"/>
  <c r="Q587" i="1"/>
  <c r="Q581" i="1"/>
  <c r="Q579" i="1"/>
  <c r="Q576" i="1"/>
  <c r="Q570" i="1"/>
  <c r="Q566" i="1"/>
  <c r="Q562" i="1"/>
  <c r="Q558" i="1"/>
  <c r="Q554" i="1"/>
  <c r="Q551" i="1"/>
  <c r="Q546" i="1"/>
  <c r="Q540" i="1"/>
  <c r="Q538" i="1"/>
  <c r="Q534" i="1"/>
  <c r="Q530" i="1"/>
  <c r="Q525" i="1"/>
  <c r="Q521" i="1"/>
  <c r="Q517" i="1"/>
  <c r="Q513" i="1"/>
  <c r="Q508" i="1"/>
  <c r="Q504" i="1"/>
  <c r="Q500" i="1"/>
  <c r="Q496" i="1"/>
  <c r="Q492" i="1"/>
  <c r="Q479" i="1"/>
  <c r="Q474" i="1"/>
  <c r="Q470" i="1"/>
  <c r="Q467" i="1"/>
  <c r="Q463" i="1"/>
  <c r="Q459" i="1"/>
  <c r="Q455" i="1"/>
  <c r="Q449" i="1"/>
  <c r="Q443" i="1"/>
  <c r="Q439" i="1"/>
  <c r="Q434" i="1"/>
  <c r="Q430" i="1"/>
  <c r="Q426" i="1"/>
  <c r="Q422" i="1"/>
  <c r="Q416" i="1"/>
  <c r="Q414" i="1"/>
  <c r="Q410" i="1"/>
  <c r="Q406" i="1"/>
  <c r="Q488" i="1"/>
  <c r="Q484" i="1"/>
  <c r="Q674" i="1"/>
  <c r="Q670" i="1"/>
  <c r="Q665" i="1"/>
  <c r="Q662" i="1"/>
  <c r="Q657" i="1"/>
  <c r="Q651" i="1"/>
  <c r="Q649" i="1"/>
  <c r="Q645" i="1"/>
  <c r="Q641" i="1"/>
  <c r="Q639" i="1"/>
  <c r="Q633" i="1"/>
  <c r="Q629" i="1"/>
  <c r="Q625" i="1"/>
  <c r="Q621" i="1"/>
  <c r="Q615" i="1"/>
  <c r="Q611" i="1"/>
  <c r="Q607" i="1"/>
  <c r="Q604" i="1"/>
  <c r="Q602" i="1"/>
  <c r="Q595" i="1"/>
  <c r="Q591" i="1"/>
  <c r="Q588" i="1"/>
  <c r="Q583" i="1"/>
  <c r="Q578" i="1"/>
  <c r="Q575" i="1"/>
  <c r="Q571" i="1"/>
  <c r="Q567" i="1"/>
  <c r="Q563" i="1"/>
  <c r="Q559" i="1"/>
  <c r="Q555" i="1"/>
  <c r="Q552" i="1"/>
  <c r="Q547" i="1"/>
  <c r="Q541" i="1"/>
  <c r="Q539" i="1"/>
  <c r="Q535" i="1"/>
  <c r="Q528" i="1"/>
  <c r="Q526" i="1"/>
  <c r="Q519" i="1"/>
  <c r="Q514" i="1"/>
  <c r="Q509" i="1"/>
  <c r="Q501" i="1"/>
  <c r="Q497" i="1"/>
  <c r="Q493" i="1"/>
  <c r="Q471" i="1"/>
  <c r="Q469" i="1"/>
  <c r="Q468" i="1"/>
  <c r="Q460" i="1"/>
  <c r="Q456" i="1"/>
  <c r="Q450" i="1"/>
  <c r="Q440" i="1"/>
  <c r="Q435" i="1"/>
  <c r="Q431" i="1"/>
  <c r="Q421" i="1"/>
  <c r="Q419" i="1"/>
  <c r="Q415" i="1"/>
  <c r="Q411" i="1"/>
  <c r="Q408" i="1"/>
  <c r="Q402" i="1"/>
  <c r="Q398" i="1"/>
  <c r="Q395" i="1"/>
  <c r="Q392" i="1"/>
  <c r="Q386" i="1"/>
  <c r="Q382" i="1"/>
  <c r="Q378" i="1"/>
  <c r="Q374" i="1"/>
  <c r="Q370" i="1"/>
  <c r="Q366" i="1"/>
  <c r="Q362" i="1"/>
  <c r="Q358" i="1"/>
  <c r="Q354" i="1"/>
  <c r="Q350" i="1"/>
  <c r="Q346" i="1"/>
  <c r="Q342" i="1"/>
  <c r="Q339" i="1"/>
  <c r="Q333" i="1"/>
  <c r="Q330" i="1"/>
  <c r="Q322" i="1"/>
  <c r="Q317" i="1"/>
  <c r="Q312" i="1"/>
  <c r="Q310" i="1"/>
  <c r="Q306" i="1"/>
  <c r="Q302" i="1"/>
  <c r="Q300" i="1"/>
  <c r="Q290" i="1"/>
  <c r="Q286" i="1"/>
  <c r="Q282" i="1"/>
  <c r="Q278" i="1"/>
  <c r="Q273" i="1"/>
  <c r="Q270" i="1"/>
  <c r="Q266" i="1"/>
  <c r="Q258" i="1"/>
  <c r="Q254" i="1"/>
  <c r="Q249" i="1"/>
  <c r="Q244" i="1"/>
  <c r="Q238" i="1"/>
  <c r="Q232" i="1"/>
  <c r="Q230" i="1"/>
  <c r="Q222" i="1"/>
  <c r="Q218" i="1"/>
  <c r="Q214" i="1"/>
  <c r="Q210" i="1"/>
  <c r="Q206" i="1"/>
  <c r="Q201" i="1"/>
  <c r="Q202" i="1"/>
  <c r="Q188" i="1"/>
  <c r="Q186" i="1"/>
  <c r="Q182" i="1"/>
  <c r="Q176" i="1"/>
  <c r="Q174" i="1"/>
  <c r="Q170" i="1"/>
  <c r="Q166" i="1"/>
  <c r="Q158" i="1"/>
  <c r="Q154" i="1"/>
  <c r="Q150" i="1"/>
  <c r="Q146" i="1"/>
  <c r="Q142" i="1"/>
  <c r="Q139" i="1"/>
  <c r="Q134" i="1"/>
  <c r="Q125" i="1"/>
  <c r="Q123" i="1"/>
  <c r="Q118" i="1"/>
  <c r="Q114" i="1"/>
  <c r="Q110" i="1"/>
  <c r="Q106" i="1"/>
  <c r="Q102" i="1"/>
  <c r="Q93" i="1"/>
  <c r="Q89" i="1"/>
  <c r="Q82" i="1"/>
  <c r="Q73" i="1"/>
  <c r="Q58" i="1"/>
  <c r="Q50" i="1"/>
  <c r="Q42" i="1"/>
  <c r="Q26" i="1"/>
  <c r="Q18" i="1"/>
  <c r="Q10" i="1"/>
  <c r="Q401" i="1"/>
  <c r="Q397" i="1"/>
  <c r="Q393" i="1"/>
  <c r="Q389" i="1"/>
  <c r="Q385" i="1"/>
  <c r="Q379" i="1"/>
  <c r="Q377" i="1"/>
  <c r="Q373" i="1"/>
  <c r="Q369" i="1"/>
  <c r="Q365" i="1"/>
  <c r="Q361" i="1"/>
  <c r="Q357" i="1"/>
  <c r="Q353" i="1"/>
  <c r="Q349" i="1"/>
  <c r="Q345" i="1"/>
  <c r="Q341" i="1"/>
  <c r="Q338" i="1"/>
  <c r="Q332" i="1"/>
  <c r="Q329" i="1"/>
  <c r="Q326" i="1"/>
  <c r="Q321" i="1"/>
  <c r="Q316" i="1"/>
  <c r="Q311" i="1"/>
  <c r="Q309" i="1"/>
  <c r="Q305" i="1"/>
  <c r="Q301" i="1"/>
  <c r="Q299" i="1"/>
  <c r="Q294" i="1"/>
  <c r="Q289" i="1"/>
  <c r="Q281" i="1"/>
  <c r="Q283" i="1"/>
  <c r="Q277" i="1"/>
  <c r="Q276" i="1"/>
  <c r="Q269" i="1"/>
  <c r="Q265" i="1"/>
  <c r="Q261" i="1"/>
  <c r="Q257" i="1"/>
  <c r="Q253" i="1"/>
  <c r="Q248" i="1"/>
  <c r="Q246" i="1"/>
  <c r="Q237" i="1"/>
  <c r="Q234" i="1"/>
  <c r="Q229" i="1"/>
  <c r="Q225" i="1"/>
  <c r="Q221" i="1"/>
  <c r="Q217" i="1"/>
  <c r="Q213" i="1"/>
  <c r="Q209" i="1"/>
  <c r="Q205" i="1"/>
  <c r="Q199" i="1"/>
  <c r="Q197" i="1"/>
  <c r="Q193" i="1"/>
  <c r="Q192" i="1"/>
  <c r="Q185" i="1"/>
  <c r="Q180" i="1"/>
  <c r="Q177" i="1"/>
  <c r="Q173" i="1"/>
  <c r="Q169" i="1"/>
  <c r="Q165" i="1"/>
  <c r="Q160" i="1"/>
  <c r="Q157" i="1"/>
  <c r="Q153" i="1"/>
  <c r="Q149" i="1"/>
  <c r="Q145" i="1"/>
  <c r="Q144" i="1"/>
  <c r="Q138" i="1"/>
  <c r="Q133" i="1"/>
  <c r="Q129" i="1"/>
  <c r="Q119" i="1"/>
  <c r="Q122" i="1"/>
  <c r="Q117" i="1"/>
  <c r="Q113" i="1"/>
  <c r="Q109" i="1"/>
  <c r="Q105" i="1"/>
  <c r="Q101" i="1"/>
  <c r="Q97" i="1"/>
  <c r="Q92" i="1"/>
  <c r="Q90" i="1"/>
  <c r="Q85" i="1"/>
  <c r="Q79" i="1"/>
  <c r="Q77" i="1"/>
  <c r="Q76" i="1"/>
  <c r="Q69" i="1"/>
  <c r="Q65" i="1"/>
  <c r="Q62" i="1"/>
  <c r="Q57" i="1"/>
  <c r="Q486" i="1"/>
  <c r="Q482" i="1"/>
  <c r="Q672" i="1"/>
  <c r="Q667" i="1"/>
  <c r="Q661" i="1"/>
  <c r="Q659" i="1"/>
  <c r="Q655" i="1"/>
  <c r="Q653" i="1"/>
  <c r="Q648" i="1"/>
  <c r="Q643" i="1"/>
  <c r="Q638" i="1"/>
  <c r="Q635" i="1"/>
  <c r="Q631" i="1"/>
  <c r="Q627" i="1"/>
  <c r="Q623" i="1"/>
  <c r="Q619" i="1"/>
  <c r="Q613" i="1"/>
  <c r="Q609" i="1"/>
  <c r="Q603" i="1"/>
  <c r="Q600" i="1"/>
  <c r="Q597" i="1"/>
  <c r="Q593" i="1"/>
  <c r="Q589" i="1"/>
  <c r="Q585" i="1"/>
  <c r="Q582" i="1"/>
  <c r="Q577" i="1"/>
  <c r="Q573" i="1"/>
  <c r="Q569" i="1"/>
  <c r="Q565" i="1"/>
  <c r="Q561" i="1"/>
  <c r="Q557" i="1"/>
  <c r="Q553" i="1"/>
  <c r="Q549" i="1"/>
  <c r="Q543" i="1"/>
  <c r="Q544" i="1"/>
  <c r="Q537" i="1"/>
  <c r="Q532" i="1"/>
  <c r="Q524" i="1"/>
  <c r="Q523" i="1"/>
  <c r="Q516" i="1"/>
  <c r="Q507" i="1"/>
  <c r="Q503" i="1"/>
  <c r="Q499" i="1"/>
  <c r="Q491" i="1"/>
  <c r="Q478" i="1"/>
  <c r="Q473" i="1"/>
  <c r="Q466" i="1"/>
  <c r="Q462" i="1"/>
  <c r="Q458" i="1"/>
  <c r="Q446" i="1"/>
  <c r="Q442" i="1"/>
  <c r="Q437" i="1"/>
  <c r="Q429" i="1"/>
  <c r="Q425" i="1"/>
  <c r="Q423" i="1"/>
  <c r="Q413" i="1"/>
  <c r="Q409" i="1"/>
  <c r="Q405" i="1"/>
  <c r="Q394" i="1"/>
  <c r="Q390" i="1"/>
  <c r="Q388" i="1"/>
  <c r="Q381" i="1"/>
  <c r="Q376" i="1"/>
  <c r="Q372" i="1"/>
  <c r="Q364" i="1"/>
  <c r="Q360" i="1"/>
  <c r="Q356" i="1"/>
  <c r="Q348" i="1"/>
  <c r="Q344" i="1"/>
  <c r="Q340" i="1"/>
  <c r="Q336" i="1"/>
  <c r="Q335" i="1"/>
  <c r="Q328" i="1"/>
  <c r="Q324" i="1"/>
  <c r="Q320" i="1"/>
  <c r="Q319" i="1"/>
  <c r="Q314" i="1"/>
  <c r="Q308" i="1"/>
  <c r="Q304" i="1"/>
  <c r="Q298" i="1"/>
  <c r="Q293" i="1"/>
  <c r="Q292" i="1"/>
  <c r="Q287" i="1"/>
  <c r="Q285" i="1"/>
  <c r="Q280" i="1"/>
  <c r="Q275" i="1"/>
  <c r="Q272" i="1"/>
  <c r="Q268" i="1"/>
  <c r="Q263" i="1"/>
  <c r="Q260" i="1"/>
  <c r="Q256" i="1"/>
  <c r="Q252" i="1"/>
  <c r="Q245" i="1"/>
  <c r="Q240" i="1"/>
  <c r="Q236" i="1"/>
  <c r="Q233" i="1"/>
  <c r="Q228" i="1"/>
  <c r="Q224" i="1"/>
  <c r="Q220" i="1"/>
  <c r="Q216" i="1"/>
  <c r="Q212" i="1"/>
  <c r="Q208" i="1"/>
  <c r="Q204" i="1"/>
  <c r="Q198" i="1"/>
  <c r="Q196" i="1"/>
  <c r="Q191" i="1"/>
  <c r="Q189" i="1"/>
  <c r="Q184" i="1"/>
  <c r="Q181" i="1"/>
  <c r="Q178" i="1"/>
  <c r="Q172" i="1"/>
  <c r="Q168" i="1"/>
  <c r="Q163" i="1"/>
  <c r="Q164" i="1"/>
  <c r="Q156" i="1"/>
  <c r="Q152" i="1"/>
  <c r="Q148" i="1"/>
  <c r="Q141" i="1"/>
  <c r="Q143" i="1"/>
  <c r="Q136" i="1"/>
  <c r="Q132" i="1"/>
  <c r="Q128" i="1"/>
  <c r="Q126" i="1"/>
  <c r="Q121" i="1"/>
  <c r="Q116" i="1"/>
  <c r="Q112" i="1"/>
  <c r="Q108" i="1"/>
  <c r="Q104" i="1"/>
  <c r="Q100" i="1"/>
  <c r="Q96" i="1"/>
  <c r="Q91" i="1"/>
  <c r="Q87" i="1"/>
  <c r="Q84" i="1"/>
  <c r="Q83" i="1"/>
  <c r="Q75" i="1"/>
  <c r="Q72" i="1"/>
  <c r="Q68" i="1"/>
  <c r="Q64" i="1"/>
  <c r="Q60" i="1"/>
  <c r="Q56" i="1"/>
  <c r="Q86" i="1"/>
  <c r="Q78" i="1"/>
  <c r="Q70" i="1"/>
  <c r="Q61" i="1"/>
  <c r="Q54" i="1"/>
  <c r="Q48" i="1"/>
  <c r="Q38" i="1"/>
  <c r="Q30" i="1"/>
  <c r="Q22" i="1"/>
  <c r="Q11" i="1"/>
  <c r="Q6" i="1"/>
  <c r="Q53" i="1"/>
  <c r="Q47" i="1"/>
  <c r="Q45" i="1"/>
  <c r="Q41" i="1"/>
  <c r="Q37" i="1"/>
  <c r="Q33" i="1"/>
  <c r="Q29" i="1"/>
  <c r="Q25" i="1"/>
  <c r="Q21" i="1"/>
  <c r="Q17" i="1"/>
  <c r="Q16" i="1"/>
  <c r="Q8" i="1"/>
  <c r="Q5" i="1"/>
  <c r="Q52" i="1"/>
  <c r="Q46" i="1"/>
  <c r="Q44" i="1"/>
  <c r="Q40" i="1"/>
  <c r="Q36" i="1"/>
  <c r="Q32" i="1"/>
  <c r="Q28" i="1"/>
  <c r="Q24" i="1"/>
  <c r="Q20" i="1"/>
  <c r="Q13" i="1"/>
  <c r="Q12" i="1"/>
  <c r="Q9" i="1"/>
  <c r="Q4" i="1"/>
</calcChain>
</file>

<file path=xl/sharedStrings.xml><?xml version="1.0" encoding="utf-8"?>
<sst xmlns="http://schemas.openxmlformats.org/spreadsheetml/2006/main" count="5532" uniqueCount="1051">
  <si>
    <t>DOI</t>
  </si>
  <si>
    <t>10.1002/jrs.6327</t>
  </si>
  <si>
    <t>10.1007/s00269-022-01205-6</t>
  </si>
  <si>
    <t>10.1016/j.saa.2022.120979</t>
  </si>
  <si>
    <t>10.1134/S0016702922080055</t>
  </si>
  <si>
    <t>10.1134/S0021364022601798</t>
  </si>
  <si>
    <t>10.1134/S1028334X22030096</t>
  </si>
  <si>
    <t>10.1134/S1028334X22040158</t>
  </si>
  <si>
    <t>10.1134/S1028334X22600815</t>
  </si>
  <si>
    <t>10.1134/S1028334X22700428</t>
  </si>
  <si>
    <t>10.17076/geo1678</t>
  </si>
  <si>
    <t>10.17223/25421379/25/1</t>
  </si>
  <si>
    <t>10.2113/RGG20204309</t>
  </si>
  <si>
    <t>10.2113/RGG20214375</t>
  </si>
  <si>
    <t>10.2113/RGG20214426</t>
  </si>
  <si>
    <t>10.2138/am-2022-7962</t>
  </si>
  <si>
    <t>10.24930/1681-9004-2022-22-4-448-471</t>
  </si>
  <si>
    <t>10.3390/geosciences12110402</t>
  </si>
  <si>
    <t>10.3390/min12050553</t>
  </si>
  <si>
    <t>10.35597/2313-545X-2022-8-2-7</t>
  </si>
  <si>
    <t>10.47765/0869-5997-2022-10006</t>
  </si>
  <si>
    <t>10.5800/GT-2022-13-3-0638</t>
  </si>
  <si>
    <t>10.1002/adom.202201727</t>
  </si>
  <si>
    <t>10.1016/j.apsusc.2022.154122</t>
  </si>
  <si>
    <t>10.1016/j.jallcom.2021.161824</t>
  </si>
  <si>
    <t>10.1016/j.jallcom.2022.164162</t>
  </si>
  <si>
    <t>10.1016/j.optmat.2022.112050</t>
  </si>
  <si>
    <t>10.1021/acs.cgd.2c00431</t>
  </si>
  <si>
    <t>10.1021/acs.inorgchem.2c00596</t>
  </si>
  <si>
    <t>10.1021/acs.jpclett.2c01245</t>
  </si>
  <si>
    <t>10.1039/d1ce01653a</t>
  </si>
  <si>
    <t>10.1103/PhysRevB.106.155305</t>
  </si>
  <si>
    <t>10.1134/S0022476622100122</t>
  </si>
  <si>
    <t>10.1134/S1063774522030063</t>
  </si>
  <si>
    <t>10.1134/S1063776122030086</t>
  </si>
  <si>
    <t>10.1134/S1990793122030241</t>
  </si>
  <si>
    <t>10.1364/OL.454156</t>
  </si>
  <si>
    <t>10.1364/OME.455050</t>
  </si>
  <si>
    <t>10.2138/am-2022-8106</t>
  </si>
  <si>
    <t>10.26577/ijbch.2022.v15.i1.09</t>
  </si>
  <si>
    <t>10.3390/molecules27165078</t>
  </si>
  <si>
    <t>10.3390/photonics9100774</t>
  </si>
  <si>
    <t>10.1016/j.gr.2022.06.018</t>
  </si>
  <si>
    <t>10.1016/j.jseaes.2021.104978</t>
  </si>
  <si>
    <t>10.1016/j.jseaes.2021.105033</t>
  </si>
  <si>
    <t>10.1016/j.lithos.2022.106801</t>
  </si>
  <si>
    <t>10.1016/j.oregeorev.2022.104791</t>
  </si>
  <si>
    <t>10.1093/nsr/nwac215</t>
  </si>
  <si>
    <t>10.1134/S0869591122040063</t>
  </si>
  <si>
    <t>10.1134/S1028334X22070157</t>
  </si>
  <si>
    <t>10.1180/mgm.2022.9</t>
  </si>
  <si>
    <t>10.15372/GiG2021159</t>
  </si>
  <si>
    <t>10.15372/GIPR20220205</t>
  </si>
  <si>
    <t>10.17076/geo1658</t>
  </si>
  <si>
    <t>10.17223/25421379/22/1</t>
  </si>
  <si>
    <t>10.17223/25421379/23/5</t>
  </si>
  <si>
    <t>10.2113/RGG20204252</t>
  </si>
  <si>
    <t>10.2113/RGG20204255</t>
  </si>
  <si>
    <t>10.2113/RGG20204268</t>
  </si>
  <si>
    <t>10.2113/RGG20204297</t>
  </si>
  <si>
    <t>10.2113/RGG20214208</t>
  </si>
  <si>
    <t>10.2113/RGG20214385</t>
  </si>
  <si>
    <t>10.24930/1681-9004-2022-22-4-472-496</t>
  </si>
  <si>
    <t>10.3390/min12020113</t>
  </si>
  <si>
    <t>10.3390/min12060744</t>
  </si>
  <si>
    <t>10.3390/min12091101</t>
  </si>
  <si>
    <t>10.3390/min12121478</t>
  </si>
  <si>
    <t>10.5800/GT-2022-13-1-0572</t>
  </si>
  <si>
    <t>10.5800/GT-2022-13-3-0637</t>
  </si>
  <si>
    <t>10.1134/S0869864332040072</t>
  </si>
  <si>
    <t>10.1007/s10891-022-02638-0</t>
  </si>
  <si>
    <t>10.1016/j.oregeorev.2022.104980</t>
  </si>
  <si>
    <t>10.1038/s41598-022-05153-7</t>
  </si>
  <si>
    <t>10.1039/d2ce00487a</t>
  </si>
  <si>
    <t>10.1134/S1028334X22060162</t>
  </si>
  <si>
    <t>10.1134/S1028334X2207008X</t>
  </si>
  <si>
    <t>10.1134/S1028334X22600268</t>
  </si>
  <si>
    <t>10.18799/24131830/2022/10/3575</t>
  </si>
  <si>
    <t>10.2113/RGG20204320</t>
  </si>
  <si>
    <t>10.3390/min12081048</t>
  </si>
  <si>
    <t>10.3390/min12111353</t>
  </si>
  <si>
    <t>10.47765/0869-7175-2022-10001</t>
  </si>
  <si>
    <t>10.47765/0869-7175-2022-10005</t>
  </si>
  <si>
    <t>10.5800/GT-2022-13-4-0660</t>
  </si>
  <si>
    <t>10.5800/GT-2022-13-4-0664</t>
  </si>
  <si>
    <t>10.5800/GT-2022-13-4-0666</t>
  </si>
  <si>
    <t>10.1016/j.diamond.2022.109057</t>
  </si>
  <si>
    <t>10.1016/j.gsf.2022.101455</t>
  </si>
  <si>
    <t>10.1016/j.precamres.2021.106512</t>
  </si>
  <si>
    <t>10.1016/j.solidstatesciences.2022.106833</t>
  </si>
  <si>
    <t>10.1080/00206814.2021.1916784</t>
  </si>
  <si>
    <t>10.15372/GiG2021183</t>
  </si>
  <si>
    <t>10.2138/rmg.2022.88.141529-6466/22/0088-0014</t>
  </si>
  <si>
    <t>10.31857/S0016752522110061</t>
  </si>
  <si>
    <t>10.31857/S0869587322090079</t>
  </si>
  <si>
    <t>10.1002/xrs.3301</t>
  </si>
  <si>
    <t>10.1007/s00126-022-01103-5</t>
  </si>
  <si>
    <t>10.1007/s00410-021-01880-8</t>
  </si>
  <si>
    <t>10.1016/j.oregeorev.2022.104706</t>
  </si>
  <si>
    <t>10.1016/j.oregeorev.2022.104717</t>
  </si>
  <si>
    <t>10.1016/j.tecto.2022.229385</t>
  </si>
  <si>
    <t>10.1093/petrology/egac073</t>
  </si>
  <si>
    <t>10.1134/S0742046322010055</t>
  </si>
  <si>
    <t>10.1134/S1819714022040078</t>
  </si>
  <si>
    <t>10.15372/GiG2021141</t>
  </si>
  <si>
    <t>10.17223/25421379/24/1</t>
  </si>
  <si>
    <t>10.17223/25421379/25/3</t>
  </si>
  <si>
    <t>10.19110/geov.2022.6.1</t>
  </si>
  <si>
    <t>10.30911/0207-4028-2022-41-5-3-19</t>
  </si>
  <si>
    <t>10.3103/S0027131422020079</t>
  </si>
  <si>
    <t>10.31857/S268673972202013X</t>
  </si>
  <si>
    <t>10.31857/S2686739722601016</t>
  </si>
  <si>
    <t>10.3390/geosciences12090323</t>
  </si>
  <si>
    <t>10.3390/min12010092</t>
  </si>
  <si>
    <t>10.3390/min12040395</t>
  </si>
  <si>
    <t>10.3390/min12090136</t>
  </si>
  <si>
    <t>10.580/GT-2022-13-2s-0604</t>
  </si>
  <si>
    <t>10.5800/GT-2022-13-2s-0617</t>
  </si>
  <si>
    <t>10.5800/GT-2022-13-3-0613</t>
  </si>
  <si>
    <t>10.5800/GT-2022-13-4-0654</t>
  </si>
  <si>
    <t>10.31241/FNS.2022.19.072</t>
  </si>
  <si>
    <t>10.1007/s10230-022-00859-6</t>
  </si>
  <si>
    <t>10.1016/j.apgeochem.2022.105258</t>
  </si>
  <si>
    <t>10.1016/j.apgeochem.2022.105384</t>
  </si>
  <si>
    <t>10.1134/S0012496622050179</t>
  </si>
  <si>
    <t>10.1134/S0016702922020069</t>
  </si>
  <si>
    <t>10.1134/S0016702922080080</t>
  </si>
  <si>
    <t>10.15372/GiG2021197</t>
  </si>
  <si>
    <t>10.17223/25421379/24/4</t>
  </si>
  <si>
    <t>10.17223/25421379/24/5</t>
  </si>
  <si>
    <t>10.17223/25421379/25/5</t>
  </si>
  <si>
    <t>10.18412/1816-0395-2022-2-44-50</t>
  </si>
  <si>
    <t>10.18799/24131830/2022/4/3273</t>
  </si>
  <si>
    <t>10.18799/24131830/2022/9/3683</t>
  </si>
  <si>
    <t>10.20403/2078-0575-2022-2-68-77</t>
  </si>
  <si>
    <t>10.20403/2078-0575-2022-2-88-99</t>
  </si>
  <si>
    <t>10.20403/2078-0575-2022-3-55-71</t>
  </si>
  <si>
    <t>10.2113/RGG20214314</t>
  </si>
  <si>
    <t>10.31857/S2686739722700037</t>
  </si>
  <si>
    <t>10.31951/2658-3518-2022-A-3-1262</t>
  </si>
  <si>
    <t>10.31951/2658-3518-2022-A-3-1295</t>
  </si>
  <si>
    <t>10.31951/2658-3518-2022-A-3-1308</t>
  </si>
  <si>
    <t>10.31951/2658-3518-2022-A-3-1359</t>
  </si>
  <si>
    <t>10.31951/2658-3518-2022-A-3-7</t>
  </si>
  <si>
    <t>10.31951/2658-3518-2022-A-4-1467</t>
  </si>
  <si>
    <t>10.31951/2658-3518-2022-A-4-1482</t>
  </si>
  <si>
    <t>10.31951/2658-3518-2022-A-4-1485</t>
  </si>
  <si>
    <t>10.31951/2658-3518-2022-A-4-1488</t>
  </si>
  <si>
    <t>10.31951/2658-3518-2022-A-4-1588</t>
  </si>
  <si>
    <t>10.3390/biology11040605</t>
  </si>
  <si>
    <t>10.3390/min12040390</t>
  </si>
  <si>
    <t>10.5800/GT-2022-13-2s-0596</t>
  </si>
  <si>
    <t>10.5800/GT-2022-13-2s-0608</t>
  </si>
  <si>
    <t>10.5800/GT-2022-13-2s-0619</t>
  </si>
  <si>
    <t>10.1038/s41598-022-11299-1</t>
  </si>
  <si>
    <t>10.1134/S0016852122040094</t>
  </si>
  <si>
    <t>10.15372/GiG2021146</t>
  </si>
  <si>
    <t>10.15372/GiG2021187</t>
  </si>
  <si>
    <t>10.15372/GiG2022135</t>
  </si>
  <si>
    <t>10.20403/2078-0575-2022-2-10-23</t>
  </si>
  <si>
    <t>10.2113/RGG20204257</t>
  </si>
  <si>
    <t>10.31857/S2076673422010113</t>
  </si>
  <si>
    <t>10.31951/2658-3518-2022-A-4-1429</t>
  </si>
  <si>
    <t>10.5800/GT-2022-13-2-0581</t>
  </si>
  <si>
    <t>10.5800/GT-2022-13-2s-0597</t>
  </si>
  <si>
    <t>10.29006/1564-2291.JOR-2022.50(1).1</t>
  </si>
  <si>
    <t>10.3390/rs14040917</t>
  </si>
  <si>
    <t>10.1007/s12040-022-01814-3</t>
  </si>
  <si>
    <t>10.1016/j.oregeorev.2022.105108</t>
  </si>
  <si>
    <t>10.1134/S107570152210003</t>
  </si>
  <si>
    <t>10.1134/S1990478922030048</t>
  </si>
  <si>
    <t>10.15372/GiG2021136</t>
  </si>
  <si>
    <t>10.15372/GiG2021162</t>
  </si>
  <si>
    <t>10.15372/GiG2021182</t>
  </si>
  <si>
    <t>10.17076/geo1652</t>
  </si>
  <si>
    <t>10.17223/25421379/23/1</t>
  </si>
  <si>
    <t>10.17223/25421379/23/2</t>
  </si>
  <si>
    <t>10.24930/1681-9004-2022-22-5-644-666</t>
  </si>
  <si>
    <t>10.24930/1681-9004-2022-22-5-644-667</t>
  </si>
  <si>
    <t>10.3390/en15010301</t>
  </si>
  <si>
    <t>10.3390/min12050561</t>
  </si>
  <si>
    <t>10.3390/min12060765</t>
  </si>
  <si>
    <t>10.3390/min12091136</t>
  </si>
  <si>
    <t>10.47765/0869-5997-2022-10002</t>
  </si>
  <si>
    <t>10.53085/0034-026X_2022_06_09</t>
  </si>
  <si>
    <t>Bull.Nov.1</t>
  </si>
  <si>
    <t>Bull.Nov.2</t>
  </si>
  <si>
    <t>10.24412/2410-1192-2022-16605</t>
  </si>
  <si>
    <t>10.1007/s00531-022-02202-4</t>
  </si>
  <si>
    <t>10.1007/s12583-021-1422-2</t>
  </si>
  <si>
    <t>10.1016/j.gr.2022.06.005</t>
  </si>
  <si>
    <t>10.1016/j.lithos.2022.106681</t>
  </si>
  <si>
    <t>10.1029/2022GC010497</t>
  </si>
  <si>
    <t>10.1038/s41467-022-31586-9</t>
  </si>
  <si>
    <t>10.1038/s41598-022-07330-0</t>
  </si>
  <si>
    <t>10.1093/petrology/egac055</t>
  </si>
  <si>
    <t>10.1093/petrology/egac076</t>
  </si>
  <si>
    <t>10.1130/G49947.1</t>
  </si>
  <si>
    <t>10.31241/FNS.2022.19.040</t>
  </si>
  <si>
    <t>10.31241/FNS.2022.19.054</t>
  </si>
  <si>
    <t>10.31857/S2686739722010078</t>
  </si>
  <si>
    <t>10.31857/S2686739722601491</t>
  </si>
  <si>
    <t>10.5800/GT-2022-13-4-0656</t>
  </si>
  <si>
    <t>10.5800/GT-2022-13-4-0662</t>
  </si>
  <si>
    <t>10.1016/j.gsf.2022.101518</t>
  </si>
  <si>
    <t>10.1016/j.quageo.2022.101384</t>
  </si>
  <si>
    <t>10.1016/j.quaint.2020.10.069</t>
  </si>
  <si>
    <t>10.1016/j.quaint.2021.06.026</t>
  </si>
  <si>
    <t>10.1134/S1028334X22700271</t>
  </si>
  <si>
    <t>10.17223/25421379/22/6</t>
  </si>
  <si>
    <t>10.20403/2078-0575-2022-4-14-21</t>
  </si>
  <si>
    <t>10137710.1016/j.quageo.2022.101377</t>
  </si>
  <si>
    <t>10.1007/978-3-030-90061-8</t>
  </si>
  <si>
    <t>10.1007/s10814-021-09164-2</t>
  </si>
  <si>
    <t>10.1017/RDC.2021.71</t>
  </si>
  <si>
    <t>10.1017/RDC.2022.61</t>
  </si>
  <si>
    <t>10.1111/sed.13037</t>
  </si>
  <si>
    <t>10.3389/fenvs.2022.948367</t>
  </si>
  <si>
    <t>10.3390/w14152322</t>
  </si>
  <si>
    <t>10.5800/GT-2022-13-2s-0627</t>
  </si>
  <si>
    <t>10.2113/RGG20204251</t>
  </si>
  <si>
    <t>10.15372/GiG2021194</t>
  </si>
  <si>
    <t>10.31857/S0016752522120056</t>
  </si>
  <si>
    <t>10.35597/2313-545X-2022-8-2-1</t>
  </si>
  <si>
    <t>10.15372/GiG2022107</t>
  </si>
  <si>
    <t>10.23670/IRJ.2022.119.5.063</t>
  </si>
  <si>
    <t>10.23670/IRJ.2022.124.66</t>
  </si>
  <si>
    <t>10.24930/1681-9004-2022-22-3-327-346</t>
  </si>
  <si>
    <t>10.1016/j.jog.2022.101922</t>
  </si>
  <si>
    <t>10.17223/25421379/23/3</t>
  </si>
  <si>
    <t>10.17223/25421379/23/4</t>
  </si>
  <si>
    <t>10.18261/let.55.1.7</t>
  </si>
  <si>
    <t>10.21209/2227-9245-2022-28-10-xx-xx</t>
  </si>
  <si>
    <t>10.21209/2227-9245-2022-28-9-16-24</t>
  </si>
  <si>
    <t>10.25714/MNT.2022.54.001</t>
  </si>
  <si>
    <t>10.31857.S0016853X22060042</t>
  </si>
  <si>
    <t>10.31857/S0016853X22060042</t>
  </si>
  <si>
    <t>10.31857/S2686739722030094</t>
  </si>
  <si>
    <t>10.35597/2313-545X-2022-8-2-5</t>
  </si>
  <si>
    <t>10.1016/j.commatsci.2021.110934</t>
  </si>
  <si>
    <t>10.1016/j.epsl.2022.117441</t>
  </si>
  <si>
    <t>10.1021/acs.jpcc.1c10206</t>
  </si>
  <si>
    <t>10.1021/acs.jpclett.2c00697</t>
  </si>
  <si>
    <t>10.1021/acsearthspacechem.2c00019</t>
  </si>
  <si>
    <t>10.3390/min12091077</t>
  </si>
  <si>
    <t>10.1002/jrs.6168</t>
  </si>
  <si>
    <t>Квартиль</t>
  </si>
  <si>
    <t>Q2</t>
  </si>
  <si>
    <t>Q3</t>
  </si>
  <si>
    <t>Q1</t>
  </si>
  <si>
    <t>Q4</t>
  </si>
  <si>
    <t>V</t>
  </si>
  <si>
    <t>Q</t>
  </si>
  <si>
    <t>S</t>
  </si>
  <si>
    <t>R</t>
  </si>
  <si>
    <t>B</t>
  </si>
  <si>
    <t>WoS</t>
  </si>
  <si>
    <t>Авторы</t>
  </si>
  <si>
    <t>Ф.И.О.</t>
  </si>
  <si>
    <t>Сереткин Юрий Владимирович</t>
  </si>
  <si>
    <t>Бородина Ульяна Олеговна</t>
  </si>
  <si>
    <t>Горяйнов Сергей Владимирович</t>
  </si>
  <si>
    <t>Лиханов Игорь Иванович</t>
  </si>
  <si>
    <t>Ращенко Сергей Владимирович</t>
  </si>
  <si>
    <t>Семерикова Анна Ивановна</t>
  </si>
  <si>
    <t>Некипелова Анна Владиславовна</t>
  </si>
  <si>
    <t>Полянский Олег Петрович</t>
  </si>
  <si>
    <t>Семенов Александр Николаевич</t>
  </si>
  <si>
    <t>Сокол Эллина Владимировна</t>
  </si>
  <si>
    <t>Бабичев Алексей Владимирович</t>
  </si>
  <si>
    <t>Ревердатто Владимир Викторович</t>
  </si>
  <si>
    <t>Крылов Александр Александрович</t>
  </si>
  <si>
    <t>Селятицкий Александр Юрьевич</t>
  </si>
  <si>
    <t>Девятиярова Анна Сергеевна</t>
  </si>
  <si>
    <t>Кох Светлана Николаевна</t>
  </si>
  <si>
    <t>Лихачева Анна Юрьевна</t>
  </si>
  <si>
    <t>Романенко Александр Владимирович</t>
  </si>
  <si>
    <t>Голошумова Алина Александровна</t>
  </si>
  <si>
    <t>Исаенко Людмила Ивановна</t>
  </si>
  <si>
    <t>Коржнева Ксения Евгеньевна</t>
  </si>
  <si>
    <t>Курусь Алексей Федорович</t>
  </si>
  <si>
    <t>Лобанов Сергей Иванович</t>
  </si>
  <si>
    <t>Кох Константин Александрович</t>
  </si>
  <si>
    <t>Уракаев Фарит Хисамутдинович</t>
  </si>
  <si>
    <t>Кононова Надежда Георгиевна</t>
  </si>
  <si>
    <t>Кох Александр Егорович</t>
  </si>
  <si>
    <t>Кузнецов Артем Борисович</t>
  </si>
  <si>
    <t>Шевченко Вячеслав Сергеевич</t>
  </si>
  <si>
    <t>Тарасова Александра Юрьевна</t>
  </si>
  <si>
    <t>Гореявчева Анастасия Александровна</t>
  </si>
  <si>
    <t>Криницын Павел Геннадьевич</t>
  </si>
  <si>
    <t>Толстых Надежда Дмитриевна</t>
  </si>
  <si>
    <t>Котлер Павел Дмитриевич</t>
  </si>
  <si>
    <t>Перфилова Алина Александровна</t>
  </si>
  <si>
    <t>Сафонова Инна Юрьевна</t>
  </si>
  <si>
    <t>Изох Андрей Эмильевич</t>
  </si>
  <si>
    <t>Шелепаев Роман Аркадиевич</t>
  </si>
  <si>
    <t>Хромых Сергей Владимирович</t>
  </si>
  <si>
    <t>Вишневский Андрей Владиславович</t>
  </si>
  <si>
    <t>Туркина Ольга Михайловна</t>
  </si>
  <si>
    <t>Лавренчук Андрей Всеволодович</t>
  </si>
  <si>
    <t>Шелепов Ярослав Юрьевич</t>
  </si>
  <si>
    <t>Бородина Евгения Викторовна</t>
  </si>
  <si>
    <t>Куйбида Максим Леонидович</t>
  </si>
  <si>
    <t>Калугин Валерий Михайлович</t>
  </si>
  <si>
    <t>Руднев Сергей Николаевич</t>
  </si>
  <si>
    <t>Гурова Александра Владимировна</t>
  </si>
  <si>
    <t>Волосов Алексей Сергеевич</t>
  </si>
  <si>
    <t>Ильичева Екатерина Александровна</t>
  </si>
  <si>
    <t>Кирдяшкин Алексей Анатольевич</t>
  </si>
  <si>
    <t>Афанасьев Валентин Петрович</t>
  </si>
  <si>
    <t>Жимулев Егор Игоревич</t>
  </si>
  <si>
    <t>Карпович Захар Алексеевич</t>
  </si>
  <si>
    <t>Похиленко Николай Петрович</t>
  </si>
  <si>
    <t>Сонин Валерий Михайлович</t>
  </si>
  <si>
    <t>Чепуров Алексей Анатольевич</t>
  </si>
  <si>
    <t>Чепуров Анатолий Ильич</t>
  </si>
  <si>
    <t>Бабич Юрий Васильевич</t>
  </si>
  <si>
    <t>Логвинова Алла Михайловна</t>
  </si>
  <si>
    <t>Елисеев Александр Павлович</t>
  </si>
  <si>
    <t>Агашев Алексей Михайлович</t>
  </si>
  <si>
    <t>Агашева Елена Владимировна</t>
  </si>
  <si>
    <t>Гудимова Алёна Ивановна</t>
  </si>
  <si>
    <t>Похиленко Людмила Николаевна</t>
  </si>
  <si>
    <t>Ильина Ольга Владимировна</t>
  </si>
  <si>
    <t>Иванова Оксана Александровна</t>
  </si>
  <si>
    <t>Барабаш Екатерина Олеговна</t>
  </si>
  <si>
    <t>Малыгина Елена Вениаминовна</t>
  </si>
  <si>
    <t>Муравьева Елена Андреевна</t>
  </si>
  <si>
    <t>Тычков Николай Сергеевич</t>
  </si>
  <si>
    <t>Рагозин Алексей Львович</t>
  </si>
  <si>
    <t>Шацкий Владислав Станиславович</t>
  </si>
  <si>
    <t>Машковцев Рудольф Иванович</t>
  </si>
  <si>
    <t>Пальянов Юрий Николаевич</t>
  </si>
  <si>
    <t>Крук Алексей Николаевич</t>
  </si>
  <si>
    <t>Сокол Александр Григорьевич</t>
  </si>
  <si>
    <t>Ильин Андрей Александрович</t>
  </si>
  <si>
    <t>Колесниченко Мария Владимировна</t>
  </si>
  <si>
    <t>Фурман Ольга Владимировна</t>
  </si>
  <si>
    <t>Здроков Евгений Владимирович</t>
  </si>
  <si>
    <t>Борздов Юрий Михайлович</t>
  </si>
  <si>
    <t>Карманов Николай Семёнович</t>
  </si>
  <si>
    <t>Лаврентьев Юрий Григорьевич</t>
  </si>
  <si>
    <t>Травин Алексей Валентинович</t>
  </si>
  <si>
    <t>Реутский Вадим Николаевич</t>
  </si>
  <si>
    <t>Семенова Дина Валерьевна</t>
  </si>
  <si>
    <t>Юдин Денис Сергеевич</t>
  </si>
  <si>
    <t>Пономарчук Антон Викторович</t>
  </si>
  <si>
    <t>Королюк Владимир Николаевич</t>
  </si>
  <si>
    <t>Киселева Валентина Юрьевна</t>
  </si>
  <si>
    <t>Кравченко Анна Александровна</t>
  </si>
  <si>
    <t>Николаева Ирина Викторовна</t>
  </si>
  <si>
    <t>Палесский Станислав Владиславович</t>
  </si>
  <si>
    <t>Пономарчук Виктор Антонович</t>
  </si>
  <si>
    <t>Владимиров Владимир Геннадьевич</t>
  </si>
  <si>
    <t>Кармышева Ирина Владимировна</t>
  </si>
  <si>
    <t>Яковлев Владислав Александрович</t>
  </si>
  <si>
    <t>Здрокова Марина Сергеевна</t>
  </si>
  <si>
    <t>Шемелина Ольга Владимировна</t>
  </si>
  <si>
    <t>Густайтис Мария Алексеевна</t>
  </si>
  <si>
    <t>Лазарева Елена Владимировна</t>
  </si>
  <si>
    <t>Мягкая Ирина Николаевна</t>
  </si>
  <si>
    <t>Сарыг-оол Багай-оол Юрьевич</t>
  </si>
  <si>
    <t>Леонова Галина Александровна</t>
  </si>
  <si>
    <t>Мальцев Антон Евгеньевич</t>
  </si>
  <si>
    <t>Мезина Ксения Александровна</t>
  </si>
  <si>
    <t>Мельгунов Михаил Сергеевич</t>
  </si>
  <si>
    <t>Рубанов Максим Викторович</t>
  </si>
  <si>
    <t>Шавекин Алексей Сергеевич</t>
  </si>
  <si>
    <t>Бобров Владислав Андреевич</t>
  </si>
  <si>
    <t>Маликова Ирина Николаевна</t>
  </si>
  <si>
    <t>Малов Георгий Игоревич</t>
  </si>
  <si>
    <t>Овдина Екатерина Андреевна</t>
  </si>
  <si>
    <t>Страховенко Вера Дмитриевна</t>
  </si>
  <si>
    <t>Айриянц Евгения Владимировна</t>
  </si>
  <si>
    <t>Белянин Дмитрий Константинович</t>
  </si>
  <si>
    <t>Жмодик Сергей Михайлович</t>
  </si>
  <si>
    <t>Киселева Ольга Николаевна</t>
  </si>
  <si>
    <t>Заякина Светлана Борисовна</t>
  </si>
  <si>
    <t>Кириченко Иван Сергеевич</t>
  </si>
  <si>
    <t>Восель Юлия Сергеевна</t>
  </si>
  <si>
    <t>Кропачева Марья Юрьевна</t>
  </si>
  <si>
    <t>Макарова Ирина Владимировна</t>
  </si>
  <si>
    <t>Чугуевский Алексей Викторович</t>
  </si>
  <si>
    <t>Малов Виктор Игоревич</t>
  </si>
  <si>
    <t>Бадмаева Жомнит Ашоровна</t>
  </si>
  <si>
    <t>Нарара Брайан Папиванаше</t>
  </si>
  <si>
    <t>Бабич Валерий Васильевич</t>
  </si>
  <si>
    <t>Калугин Иван Александрович</t>
  </si>
  <si>
    <t>Ветров Евгений Валерьевич</t>
  </si>
  <si>
    <t>Ветрова Наталья Игоревна</t>
  </si>
  <si>
    <t>Иванов Александр Владимирович</t>
  </si>
  <si>
    <t>Летникова Елена Феликсовна</t>
  </si>
  <si>
    <t>Жимулев Федор Игоревич</t>
  </si>
  <si>
    <t>Новиков Игорь Станиславович</t>
  </si>
  <si>
    <t>Агатова Анна Раульевна</t>
  </si>
  <si>
    <t>Непоп Роман Кириллович</t>
  </si>
  <si>
    <t>Маркович Татьяна Ивановна</t>
  </si>
  <si>
    <t>Дарьин Андрей Викторович</t>
  </si>
  <si>
    <t>Беляева Татьяна Владимировна</t>
  </si>
  <si>
    <t>Пальянова Галина Александровна</t>
  </si>
  <si>
    <t>Ащепков Игорь Викторович</t>
  </si>
  <si>
    <t>Неволько Петр Александрович</t>
  </si>
  <si>
    <t>Светлицкая Татьяна Владимировна</t>
  </si>
  <si>
    <t>Фоминых Павел Андреевич</t>
  </si>
  <si>
    <t>Калинин Юрий Александрович</t>
  </si>
  <si>
    <t>Боровиков Андрей Александрович</t>
  </si>
  <si>
    <t>Житова Людмила Михайловна</t>
  </si>
  <si>
    <t>Имомназаров Шерзад Холматжонович</t>
  </si>
  <si>
    <t>Гаськов Иван Васильевич</t>
  </si>
  <si>
    <t>Сухоруков Василий Петрович</t>
  </si>
  <si>
    <t>Гаськова Ольга Лукинична</t>
  </si>
  <si>
    <t>Хусаинова Альфия Шамилевна</t>
  </si>
  <si>
    <t>Рябов Виктор Владимирович</t>
  </si>
  <si>
    <t>Колпаков Владислав Владимирович</t>
  </si>
  <si>
    <t>Редин Юрий Олегович</t>
  </si>
  <si>
    <t>Гора Марина Павловна</t>
  </si>
  <si>
    <t>Шевко Артем Яковлевич</t>
  </si>
  <si>
    <t>Артамонова Светлана Юрьевна</t>
  </si>
  <si>
    <t>Синякова Елена Федоровна</t>
  </si>
  <si>
    <t>Васильев Георгий Сергеевич</t>
  </si>
  <si>
    <t>Богуславский Анатолий Евгеньевич</t>
  </si>
  <si>
    <t>Софронова София Михайловна</t>
  </si>
  <si>
    <t>Дорошкевич Анна Геннадьевна</t>
  </si>
  <si>
    <t>Избродин Иван Александрович</t>
  </si>
  <si>
    <t>Редина Анна Андреевна</t>
  </si>
  <si>
    <t>Резвухин Дмитрий Иванович</t>
  </si>
  <si>
    <t>Головин Александр Викторович</t>
  </si>
  <si>
    <t>Корсаков Андрей Викторович</t>
  </si>
  <si>
    <t>Чеботарев Дмитрий Александрович</t>
  </si>
  <si>
    <t>Крук Михаил Николаевич</t>
  </si>
  <si>
    <t>Нугуманова Язгуль Наилевна</t>
  </si>
  <si>
    <t>Прокопьев Илья Романович</t>
  </si>
  <si>
    <t>Михайленко Денис Сергеевич</t>
  </si>
  <si>
    <t>Зубакова Елизавета Анатольевна</t>
  </si>
  <si>
    <t>Широносова Галина Петровна</t>
  </si>
  <si>
    <t>Соловьев Константин Андреевич</t>
  </si>
  <si>
    <t>Овчинников Юрий Иванович</t>
  </si>
  <si>
    <t>Малютина Александра Владиславовна</t>
  </si>
  <si>
    <t>Тарасов Алексей Андреевич</t>
  </si>
  <si>
    <t>Мороз Татьяна Николаевна</t>
  </si>
  <si>
    <t>Жданова Анастасия Николаевна</t>
  </si>
  <si>
    <t>Солотчин Павел Анатольевич</t>
  </si>
  <si>
    <t>Вольвах Анна Олеговна</t>
  </si>
  <si>
    <t>Вольвах Николай Евгеньевич</t>
  </si>
  <si>
    <t>Зыкин Владимир Сергеевич</t>
  </si>
  <si>
    <t>Зыкина Валентина Семеновна</t>
  </si>
  <si>
    <t>Маликов Дмитрий Геннадьевич</t>
  </si>
  <si>
    <t>Овчинников Иван Юрьевич</t>
  </si>
  <si>
    <t>Мирошниченко Леонид Валерьевич</t>
  </si>
  <si>
    <t>Солотчина Эмилия Павловна</t>
  </si>
  <si>
    <t>Голованов Семен Евгеньевич</t>
  </si>
  <si>
    <t>Кузьмин Ярослав Всеволодович</t>
  </si>
  <si>
    <t>Кривоногов Сергей Константинович</t>
  </si>
  <si>
    <t>Картозия Андрей Акакиевич</t>
  </si>
  <si>
    <t>Шарыгин Виктор Викторович</t>
  </si>
  <si>
    <t>Панина Лия Ивановна</t>
  </si>
  <si>
    <t>Рокосова Елена Юрьевна</t>
  </si>
  <si>
    <t>Рябуха Мария Алексеевна</t>
  </si>
  <si>
    <t>Низаметдинов Ильдар Рафитович</t>
  </si>
  <si>
    <t>Кузьмин Дмитрий Владимирович</t>
  </si>
  <si>
    <t>Смирнов Сергей Захарович</t>
  </si>
  <si>
    <t>Томиленко Анатолий Алексеевич</t>
  </si>
  <si>
    <t>Бульбак Тарас Александрович</t>
  </si>
  <si>
    <t>Тимина Татьяна Юрьевна</t>
  </si>
  <si>
    <t>Медведь Ирина Викторовна</t>
  </si>
  <si>
    <t>Куликова Анна Викторовна</t>
  </si>
  <si>
    <t>Ножкин Александр Дмитриевич</t>
  </si>
  <si>
    <t>Гладков Игорь Николаевич</t>
  </si>
  <si>
    <t>Дистанов Валерий Элимирович</t>
  </si>
  <si>
    <t>Кирдяшкин Анатолий Григорьевич</t>
  </si>
  <si>
    <t>Васильев Юрий Романович</t>
  </si>
  <si>
    <t>Котляров Алексей Васильевич</t>
  </si>
  <si>
    <t>Симонов Владимир Александрович</t>
  </si>
  <si>
    <t>Буслов Михаил Михайлович</t>
  </si>
  <si>
    <t>Бородин Андрей Васильевич</t>
  </si>
  <si>
    <t>Непогодина Юлия Михайловна</t>
  </si>
  <si>
    <t>Зиновьев Сергей Валентинович</t>
  </si>
  <si>
    <t>Инербаев Талгат Муратович</t>
  </si>
  <si>
    <t>Шацкий Антон Фарисович</t>
  </si>
  <si>
    <t>Гаврюшкин Павел Николаевич</t>
  </si>
  <si>
    <t xml:space="preserve">Сагатов Нурсултан </t>
  </si>
  <si>
    <t>Беккер Татьяна Борисовна</t>
  </si>
  <si>
    <t xml:space="preserve">Сагатова Динара </t>
  </si>
  <si>
    <t>Арефьев Антон Васильевич</t>
  </si>
  <si>
    <t>Бехтенова Алтына Ербаяновна</t>
  </si>
  <si>
    <t>Гришина Светлана Николаевна</t>
  </si>
  <si>
    <t>Должность</t>
  </si>
  <si>
    <t>Ученая степень</t>
  </si>
  <si>
    <t>ВНС</t>
  </si>
  <si>
    <t>ДОКТ</t>
  </si>
  <si>
    <t>МНС</t>
  </si>
  <si>
    <t>БС</t>
  </si>
  <si>
    <t>СНС</t>
  </si>
  <si>
    <t>КАНД</t>
  </si>
  <si>
    <t>ИТР</t>
  </si>
  <si>
    <t>НР</t>
  </si>
  <si>
    <t>НС</t>
  </si>
  <si>
    <t>ГНС</t>
  </si>
  <si>
    <t>-</t>
  </si>
  <si>
    <t>Год рождения</t>
  </si>
  <si>
    <t>Количество аффилиаций</t>
  </si>
  <si>
    <t>Первый автор</t>
  </si>
  <si>
    <t>Первый автор WoS</t>
  </si>
  <si>
    <t>ЛАБ</t>
  </si>
  <si>
    <t>Журнал</t>
  </si>
  <si>
    <t>Journal of Raman Spectroscopy</t>
  </si>
  <si>
    <t>Physics and Chemistry of Minerals</t>
  </si>
  <si>
    <t>Spectrochimica Acta - Part A: Molecular and Biomolecular Spectroscopy</t>
  </si>
  <si>
    <t>Geochemistry International</t>
  </si>
  <si>
    <t>Journal of Experimental and Theoretical Physics Letters</t>
  </si>
  <si>
    <t>Doklady Earth Sciences</t>
  </si>
  <si>
    <t>Труды Карельского научного центра РАН</t>
  </si>
  <si>
    <t>Geosfernye Issledovaniya</t>
  </si>
  <si>
    <t>Russian Geology and Geophysics</t>
  </si>
  <si>
    <t>American Mineralogist</t>
  </si>
  <si>
    <t>Литосфера</t>
  </si>
  <si>
    <t>Geosciences</t>
  </si>
  <si>
    <t>Minerals</t>
  </si>
  <si>
    <t>Минералогия</t>
  </si>
  <si>
    <t>Руды и металлы</t>
  </si>
  <si>
    <t>Geodynamics and Tectonophysics</t>
  </si>
  <si>
    <t>Advanced Optical Materials</t>
  </si>
  <si>
    <t>Applied Surface Science</t>
  </si>
  <si>
    <t>Journal of Alloys and Compounds</t>
  </si>
  <si>
    <t>Optical Materials</t>
  </si>
  <si>
    <t>Crystal Growth and Design</t>
  </si>
  <si>
    <t>Inorganic Chemistry</t>
  </si>
  <si>
    <t>Journal of Physical Chemistry Letters</t>
  </si>
  <si>
    <t>CrystEngComm</t>
  </si>
  <si>
    <t>Physical Review B</t>
  </si>
  <si>
    <t>Journal of Structural Chemistry</t>
  </si>
  <si>
    <t>Crystallography Reports</t>
  </si>
  <si>
    <t>Russian Journal of Physical Chemistry B</t>
  </si>
  <si>
    <t>Optics Letters</t>
  </si>
  <si>
    <t>Optical Materials Express</t>
  </si>
  <si>
    <t>International Journal of Biology and Chemistry</t>
  </si>
  <si>
    <t>Molecules</t>
  </si>
  <si>
    <t>Photonics</t>
  </si>
  <si>
    <t>Gondwana Research</t>
  </si>
  <si>
    <t>Journal of Asian Earth Sciences</t>
  </si>
  <si>
    <t>Lithos</t>
  </si>
  <si>
    <t>Ore Geology Reviews</t>
  </si>
  <si>
    <t>National Science Review</t>
  </si>
  <si>
    <t>Petrology</t>
  </si>
  <si>
    <t>Mineralogical Magazine</t>
  </si>
  <si>
    <t>Geography and Natural Resources</t>
  </si>
  <si>
    <t>Thermophysics and Aeromechanics</t>
  </si>
  <si>
    <t>Journal of Engineering Physics and Thermophysics</t>
  </si>
  <si>
    <t>Scientific Reports</t>
  </si>
  <si>
    <t>Bulletin of the Tomsk Polytechnic University, Geo Assets Engineering</t>
  </si>
  <si>
    <t>Отечественная геология</t>
  </si>
  <si>
    <t>Solid State Sciences</t>
  </si>
  <si>
    <t>Geoscience Frontiers</t>
  </si>
  <si>
    <t>Precambrian Research</t>
  </si>
  <si>
    <t>International Geology Review</t>
  </si>
  <si>
    <t>Reviews in Mineralogy and Geochemistry</t>
  </si>
  <si>
    <t>Геохимия</t>
  </si>
  <si>
    <t>Вестник Российской Академии наук</t>
  </si>
  <si>
    <t>X-Ray Spectrom</t>
  </si>
  <si>
    <t>Miner Deposita</t>
  </si>
  <si>
    <t>Contributions to Mineralogy and Petrology</t>
  </si>
  <si>
    <t>Tectonophysics</t>
  </si>
  <si>
    <t>Journal of Petrology</t>
  </si>
  <si>
    <t>Journal of Volcanology and Seismology</t>
  </si>
  <si>
    <t>Russian Journal of Pacific Geology</t>
  </si>
  <si>
    <t>Вестник геонаук</t>
  </si>
  <si>
    <t>Moscow University Chemistry Bulletin</t>
  </si>
  <si>
    <t>Труды Ферсмановской научной сессии ГИ КНЦ РАН</t>
  </si>
  <si>
    <t>Mine Water and the Environment</t>
  </si>
  <si>
    <t>Applied Geochemistry</t>
  </si>
  <si>
    <t>Doklady Biological Sciences</t>
  </si>
  <si>
    <t>Экология и промышленность России</t>
  </si>
  <si>
    <t>Геология и минерально-сырьевые ресурсы Сибири</t>
  </si>
  <si>
    <t>Limnology and Freshwater Biology</t>
  </si>
  <si>
    <t>Biology</t>
  </si>
  <si>
    <t>Geotectonics</t>
  </si>
  <si>
    <t>Geology and mineral resources of Siberia</t>
  </si>
  <si>
    <t>Лёд и снег</t>
  </si>
  <si>
    <t>Journal of Oceanological Research</t>
  </si>
  <si>
    <t>Remote Sensing</t>
  </si>
  <si>
    <t>Journal of Earth System Science</t>
  </si>
  <si>
    <t>Geology of Ore Deposits</t>
  </si>
  <si>
    <t>Journal of Applied and Industrial Mathematics</t>
  </si>
  <si>
    <t>Energies</t>
  </si>
  <si>
    <t>Разведка и охрана недр</t>
  </si>
  <si>
    <t>Bulletin of the Novosibirsk Computing Center</t>
  </si>
  <si>
    <t>Известия алтайского отделения русского географического общества</t>
  </si>
  <si>
    <t>International Journal of Earth Sciences</t>
  </si>
  <si>
    <t>Journal of Earth Science</t>
  </si>
  <si>
    <t>Geochemistry, Geophysics, Geosystems</t>
  </si>
  <si>
    <t>Nature Communications</t>
  </si>
  <si>
    <t>Geology</t>
  </si>
  <si>
    <t>Quaternary Geochronology</t>
  </si>
  <si>
    <t>Quaternary International</t>
  </si>
  <si>
    <t>Springer Nature</t>
  </si>
  <si>
    <t>Journal of Archaeological Research</t>
  </si>
  <si>
    <t>Radiocarbon</t>
  </si>
  <si>
    <t>Sedimentology</t>
  </si>
  <si>
    <t>Frontiers in Environmental Science</t>
  </si>
  <si>
    <t>Water</t>
  </si>
  <si>
    <t>Международный научно-исследовательский журнал</t>
  </si>
  <si>
    <t>Journal of Geodynamics</t>
  </si>
  <si>
    <t>Lethaia</t>
  </si>
  <si>
    <t>Вестник Забайкальского государственного университета</t>
  </si>
  <si>
    <t>Мониторинг. Наука и технологии</t>
  </si>
  <si>
    <t>Computational Materials Science</t>
  </si>
  <si>
    <t>Diamond and Related Materials</t>
  </si>
  <si>
    <t>The Journal of Physical Chemistry C</t>
  </si>
  <si>
    <t>ACS Earth and Space Chemistry</t>
  </si>
  <si>
    <t>Примечания</t>
  </si>
  <si>
    <t>Palyanova G., Beliaeva T., Kokh K., Seryotkin Y., Moroz T., Tolstykh N. CHARACTERIZATION OF SYNTHETIC AND NATURAL GOLD CHALCOGENIDES BY ELECTRON MICROPROBE ANALYSIS, X-RAY POWDER DIFFRACTION, AND RAMAN SPECTROSCOPIC METHODS // Journal of Raman Spectroscopy. 2022. Т. 53. № 5. С. 1012-1022. https://analyticalsciencejournals.onlinelibrary.wiley.com/doi/10.1002/jrs.6327</t>
  </si>
  <si>
    <t>Seryotkin Yu.V. High-pressure behaviour of stellerite: single-crystal X-ray diffraction study // Physics and Chemistry of Minerals, 2022, 49:25</t>
  </si>
  <si>
    <t>Borodina, U., Goryainov, S., Krylova, S., Vtyurin, A., &amp; Krylov, A. (2022). The behavior of zeolites wairakite and phillipsite at high P-T parameters. Spectrochimica Acta Part A: Molecular and Biomolecular Spectroscopy, V.273, 120979</t>
  </si>
  <si>
    <t>Nozhkin A.D., Turkina O.M., Sal’nikova E.B., Likhanov I.I., Savko K.A. Charnockites of the Central part of the Anabar schield: distribution, petrogeochemical composition, age, and formation conditions // Geochemistry International, 2022, v. 60, No. 8, pp. 711-723</t>
  </si>
  <si>
    <t>Gavryushkin, P. N., N. S. Martirosyan, S. V. Rashchenko, D. N. Sagatova, N. E. Sagatov, A. I. Semerikova, T. M. Fedotenko, and K. D. Litasov. “The First Experimental Synthesis of Mg Orthocarbonate by the Reaction MgCO3 + MgO = Mg2CO4 at Pressures of the Earth’s Lower Mantle.” JETP Letters, September 28, 2022</t>
  </si>
  <si>
    <t>Polyansky O. P., Nozkin A. D., Sokol E. V., Zinovieva S. V., Semenov A. N., Nekipelova A. V. Pseudotachylites of the Main Anabar Fault (Northern Yakutia):Petrological and Chronological Indicators of Melting during High Rate Tectonic Deformations. Doklady Earth Sciences, 2022, Vol. 503, Part 1, pp. 86–92.</t>
  </si>
  <si>
    <t>Reverdatto, V.V., Polyansky, O.P., Semenov, A.N., Babichev A.V. Mathematical Modeling of the Mechanism of Continental Subduction. Dokl. Earth Sc. 503, 179–184 (2022).</t>
  </si>
  <si>
    <t>Likhanov I.I., Reverdatto V.V., P.S. Kozlov, K.A. Savko, A.A. Krylov. Petrogenesis, U–Pb Age, and Lu–Hf Systematics of Rocks of the Garevka Complex (Northern Yenisei Ridge): Evidence of the Grenville Events at the Western Margin of the Siberian Craton // Doklady Earth Sciences, 2022, v. 507(2), 1069-1077.</t>
  </si>
  <si>
    <t>Likhanov I.I., Reverdatto V.V. Geochemistry, formation settings, composition and age of the protolith for the Fe-  and AL-rich metapelites of the North Yenisei Ridge // Doklady Earth Sciences, 2022, v. 507(1), 891-899</t>
  </si>
  <si>
    <t>Полянский О. П., Ножкин А. Д., Сокол Э. В., Бабичев А. В., Семенов А. Н. Псевдотахилиты Главного Анабарского разлома (Анабарский щит): петролого-реологические индикаторы плавления и возраст деформаций // Труды Карельского научного центра РАН. 2022. № 5. С. 111-115</t>
  </si>
  <si>
    <t>Козлов П.С., Лиханов И.И., Ревердатто В.В., Сухоруков В.П. Особенности петрогенезиса, георесурсы и перспективы практического использования высокоглиноземистых пород Северо-Енисейского кряжа (Восточная Сибирь) // Геосферные исследования, 2022, № 4, с. 6-35.</t>
  </si>
  <si>
    <t>Selyatitskii A.Yu., Reverdatto V.V. Thermobaric Conditions for Exhumation of Ti-clinohumite Garnetites of the Kokchetav Subduction-Collision Zone (Northern Kazakhstan) // Russian Geology and Geophysics, 2022, v. 63, Is. 8, pp 869-889.</t>
  </si>
  <si>
    <t>Sokol, E.V., Kozmenko, O.A., Deviatiiarova, A.S., Kokh, S.N., Polyansky, O.P., Philippova, K.A., 2022. Geochemical evidence and geological prerequisites of isochemical metamorphism in the Kochumdek contact aureole (East Siberia). Russian Geology and Geophysics. 63 (6), 664–688</t>
  </si>
  <si>
    <t>V.A. Vernikovsky, O.P. Polyansky, A.B. Babichev, A.E. Vernikovskaya, V.F. Proskurnin, N.Yu. Matushkin, Tectonothermal Model for the Late Paleozoic Syncollisional Formation Stage of the Kara Orogen (Northern Taimyr, Central Arctic)// Russian Geology and Geophysics, 2022, Vol. 63, No. 4, pp. 368–382</t>
  </si>
  <si>
    <t>A.Yu. Likhacheva, S.V. Rashchenko, A.I. Semerikova, A.V. Romanenko, K. Glazyrin, O.G. Safonov (2022) The low-temperature shift of antigorite dehydration in the presence of sodium chloride: in situ diffraction study up to 4 GPa and 800 oC // American Mineralogist 107(6) 1074-1090.</t>
  </si>
  <si>
    <t>Лиханов И.И., Козлов П.С., Попов Н.В. Железисто-глиноземистые метапелиты Северо-Енисейского кряжа: палеообстановки формирования, природа и возраст протолита // Литосфера, 2022, т. 22, № 4, с. 448-471.</t>
  </si>
  <si>
    <t>Likhanov I.I. Provenance, Age and Tectonic Settings of Rock Complexes (Yenisei Ridge, East Siberia): Geochemical and Geochronological Evidence // Geosciences (Switzerland), 2022, v. 12, № 11, 402.</t>
  </si>
  <si>
    <t>Sokol, E.V., Kozlikin, M.B., Kokh, S.N., Nekipelova, A.V., Kulik, N.A., Danilovsky, V.A., Khvorov, P.V., Shunkov, M.V., 2022. Phosphate record in Pleistocene-Holocene sediments from Denisova Cave: Formation mechanisms and archaeological implications. Minerals. 12 (5), 553</t>
  </si>
  <si>
    <t>А.С. Девятиярова, Э.В. Сокол, С.Н. Кох, Е.Н. Нигматулина. Перовскит из мраморов Кочумдекского контактового ореола спуррит-мервинитового метаморфизма: первый опыт в U-Pb датирования термического события // Минералогия, Т. 8, № 2, с. 83-95</t>
  </si>
  <si>
    <t>Некипелова А.В., Сокол Э.В., Кох С.Н., Филиппова К.А. Керченские осадочные железные руды–нетрадиционный источник Nd и MREE: особенности и перспективы. Руды и металлы, 2022, т. 1, с. 106-120</t>
  </si>
  <si>
    <t>Selyatitskii A.Yu., 2022. Ferrohögbomite-2S2N in the Diatexites of Western Sangilen, South-Eastern Tuva, Russia. Geodynamics &amp; Tectonophysics 13 (3), 0638.</t>
  </si>
  <si>
    <t>L. Isaenko, L. Dong, A. Kurus, Z. Lin, A. Yelisseyev, S. Lobanov, M. Molokeev, K. Korzhneva, A. Goloshumova. LixAg1-xGaSe2: Interplay between lithium and silver in mid-IR nonlinear optical chalcogenides. Advanced Optical Materials (2022) 2201727</t>
  </si>
  <si>
    <t>Khan N. et al. DMSO- mediated solvothermal synthesis of S/AgX (X = Cl, Br) microstructures and study of their photocatalytic and biological activity // Applied Surface Science, 2022. Vol. 601. 154122</t>
  </si>
  <si>
    <t>Khatchenko Y.E. et al. Structural, optical and electronic properties of the wide bandgap topological insulator Bi1.1Sb0.9Te2S // J Alloys Compd. Elsevier Ltd, 2022. Vol. 890. 161824</t>
  </si>
  <si>
    <t>Jamous A.Y. et al. Study of RBO3-ScBO3 phase diagrams and RSc3(BO3)4 orthoborates (R = La, Pr and Nd) // J Alloys Compd. Elsevier Ltd, 2022. Vol. 905. 164162</t>
  </si>
  <si>
    <t>O.Y. Khyzhun, Tuan V. Vu, A.A. Lavrentyev, B.V. Gabrelian, N.M. Denysyuk, L.I. Isaenko, M.S. Molokeev, A.A. Goloshumova, A.Yu. Tarasova. Growth of a novel K0.4Rb0.6Pb2Cl5 crystal and theoretical and experimental studies of its electronic and optical properties. Optical Materials 124 (2022) 112050</t>
  </si>
  <si>
    <t>Antonova I.V. et al. Bi2Se3 Nanolayer Growth on 2D Printed Graphene // Cryst Growth Des. American Chemical Society, 2022. Vol. 22. P. 5335–5344.</t>
  </si>
  <si>
    <t>Kuznetsov A.B. et al. Synthesis and Growth of Rare Earth Borates NaSrR(BO3)2(R = Ho-Lu, Y, Sc) // Inorg Chem. American Chemical Society, 2022. Vol. 61, № 19. P. 7497-7505.</t>
  </si>
  <si>
    <t>Klimovskikh I.I. et al. Electronic Structure of Pb Adsorbed Surfaces of Intrinsic Magnetic Topological Insulators // Journal of Physical Chemistry Letters. American Chemical Society, 2022. Vol. 13. P. 6628–6634.</t>
  </si>
  <si>
    <t>Bakhadur A.M. et al. Single-phase CZTSe via isothermal recrystallization in a KI-KCl flux // CrystEngComm. Royal Society of Chemistry, 2022. Vol. 24. P. 2291–2296.</t>
  </si>
  <si>
    <t>Estyunin D.A. et al. Contact of the intrinsic magnetic topological insulator Mn(Bi,Sb)2Te4 with a superconducting Pb film // Phys Rev B. American Physical Society, 2022. Vol. 106. 155305.</t>
  </si>
  <si>
    <t>A.V. Panchenko, A.S. Sukhikh, L.I. Isaenko, S.A. Gromilov. Approach to the study of the dynamics of unit cell parameters of single crystals in a wide temperature range on the example of Ag0.39Li0.61GaSe2. Journal of Structural Chemistry 63 (2022) 99973</t>
  </si>
  <si>
    <t>O. Daulbaev, L. I. Isaenko, A. A. Bogdzel’, S. I. Lobanov, P. G. Krinitsyn, V. M. Milkov, A. V. Belushkin. Comparative Study of LiInSe2 Single Crystals for Thermal-Neutron Detection. Crystallography Reports 67 (2022) 464–469</t>
  </si>
  <si>
    <t>Makarova T.P. et al. Impact of Co Atoms on the Electronic Structure of Bi2Te3 and MnBi2Te4 Topological Insulators // Journal of Experimental and Theoretical Physics. Pleiades journals, 2022. Vol. 134. P. 607–614.</t>
  </si>
  <si>
    <t>Tarasov A.S. et al. Preparation of an Atomically Clean and Structurally Ordered Bi2Se3 (0001) Surface without Molecular Beams and Vacuum Cleaving // Russian Journal of Physical Chemistry B. Pleiades Publishing, 2022. Vol. 16. P. 479–482.</t>
  </si>
  <si>
    <t>Peter Schlosser, Ludmila Isaenko, Aleksandra Tarasova, Vasili Savitski. Diode-pumped Dy:KPb2Cl5 laser in the middle-infrared spectral region. Optics Letters 47 (2022) 1553-1556</t>
  </si>
  <si>
    <t>Alexander P. Yelisseyev, Lyudmila I. Isaenko, Sergei I. Lobanov, Alexander V. Dostovalov, Andrey A. Bushunov, Mikhail K. Tarabrin, Andrei A. Teslenko, Vladimir A. Lazarev, Alexander A. Shklyaev, Sergey A. Babin, Alina A. Goloshumova, Sergey A.Gromilov. Effect of antireflection microstructures on the optical properties of GaSe. Optical Materials Express 12 (2022) 1593-1608</t>
  </si>
  <si>
    <t>Zucchini A. et al. Crystal structure of nyerereite: A possible messenger from the deep Earth // American Mineralogist. Mineralogical Society of America, 2022. Vol. 107, № 11. P. 2054–2064.</t>
  </si>
  <si>
    <t>Khan N. et al. Solvothermal DMSO-mediated synthesis of the S/AgI microstructures and their testing as photocatalysts and biological agents // International Journal of Biology and Chemistry, 2022. Vol. 15. P.79-89.</t>
  </si>
  <si>
    <t>Victor V. Atuchin, Ludmila I. Isaenko, Sergei I. Lobanov, Alina A. Goloshumova, Maxim S. Molokeev, Zhaoming Zhang, Zhang Xingyu, Xingxing Jiang, Zheshuai Lin. Anisotropic thermal expansion and electronic structure of LiInSe2. Molecules 27 (2022) 5078</t>
  </si>
  <si>
    <t>A. Yelisseyev, V. Fedyaj, V. Simonov, L. Isaenko, S. Lobanov, A. Shklyaev, A. Simanchuk, S. Babin, A. Dostovalov. Femtosecond laser direct writing of antireflection microstructures on front and back sides of GaSe crystal. Photonics 9 (2022) 774</t>
  </si>
  <si>
    <t>Safonova  I., Perfilova A., Savinskiy I., Kotler P., Sun M., Wange B, 2022. Sandstones of the Itmurundy accretionary complex, central Kazakhstan, as archives of arc magmatism and subduction erosion: Evidence from U-Pb zircon ages, geochemistry and Hf-Nd isotopes // Gondwana Research 111, 35–52</t>
  </si>
  <si>
    <t>Hu W., Li P., Sun M., Safonova  I., Jiang Y., Yuan C., Kotler P., 2022. Provenance of late Paleozoic sedimentary rocks in eastern Kazakhstan: Implications for the collision of the Siberian margin with the Kazakhstan collage // Journal of Asian Earth Sciences 232, 104978</t>
  </si>
  <si>
    <t>Svetlitskaya T.V., Ngo T.H., Nevolko P.A., Tran T.A., Izokh A.E., Shelepaev R.A., Tran T.H., Ngo T.P., Fominykh P.A., Pham N.C., 2022. Zircon U–Pb ages of Permian–Triassic igneous rocks in the Song Hien structure, NE Vietnam: The Emeishan mantle plume or the Indosinian orogeny? Journal of Asian Earth Sciences, v. 224, 105033. https://doi.org/10.1016/j.jseaes.2021.105033</t>
  </si>
  <si>
    <t>Khromykh  S.V., Vishnevskiy A.V., Kotler P.D., Antsiferova T.N., Semenova D.V., Kulikova A.V. The Kalba batholith dyke swarms (Eastern Kazakhstan): Mafic magmas effect on granite formation // Lithos. 2022. v. 426-427. Art. No. 106801.</t>
  </si>
  <si>
    <t>Nevolko P.A., Svetlitskaya T.V., Nguyen T.H., Pham T.D., Fominykh P.A., Tran T.H., Tran T.A., Shelepaev  R.A. Genesis of the Thien Ke tungsten deposit, Northeast Vietnam: evidence from mineral composition, fluid inclusions, S-O isotope systematics and U-Pb zircon ages // Ore Geology Reviews. 2022. Т. 143. С. 104791.</t>
  </si>
  <si>
    <t>Safonova  I., Perfilova A., 2022. Survived and disappeared intra-oceanic arcs of the Paleo-Asian Ocean: evidence from Kazakhstan // National Science Review (Reviews in Earth Sciences)</t>
  </si>
  <si>
    <t>Nozhkin, A.D., Turkina, O.M., Sal’nikova, E.B., Likhanov, I.I., Savko, K.A. Charnockites of the Central Part of the Anabar Shield: Distribution, Petrogeochemical Composition, Age, and Formation Conditions (2022) Geochemistry International, 60 (8), pp. 711-723</t>
  </si>
  <si>
    <t>Turkina, O.M., Izokh, A.E., Lavrenchuk, A.V., Shelepov, Y.Y. Composition and Isotope Parameters of Metabasalts and Gabbroids of the Onot Granite–Greenstone Block, Southwestern Siberian Platform, as Indicators of Lithospheric Mantle Evolution from the Archean to Paleoproterozoic (2022) Petrology, 30 (5), pp. 499-522</t>
  </si>
  <si>
    <t>Perfilova, A.A., Safonova, I.Y., Degtyarev, K.E., Savinsky, I.A., Kotler, P.D., Khassen, B.P. Composition and Sources of Silurian Terrigenous Rocks at the Periphery of the Tekturmas Ophiolite Zone (Central Kazakhstan) (2022) Doklady Earth Sciences, 505 (1), pp. 416-421.</t>
  </si>
  <si>
    <t>Tolstykh  N.D., Tuhỳ M., Vymazalova A., Laufek F., Plášil F. Gachingite, Au(Te1-xSex) 0.2≈x≤0.5, a new mineral from Maletoyvayam deposit, Kamchatka peninsula, Russia // Mineralogical Magazine. 2022. 86. 205-231. DOI: 10.1180/mgm.2022.9</t>
  </si>
  <si>
    <t>О.М. Туркина, В.П. Сухоруков Раннедокембрийский гранитоидный магматизм китойского блока и этапы коллизионных событий на юго-западе сибирского кратона // Геология и геофизика, 2022, т. 63, № 5, с. 745—763</t>
  </si>
  <si>
    <t>Бородина  Е.В. Экологическое состояние водных объектов бассейна Курагана (Горный Алтай) // География и природные ресурсы. 2022. Т. 43. № 2. С. 44-53.</t>
  </si>
  <si>
    <t>Туркина  О.М. Анализ характера мантийных источников базитовых ассоциаций на основе геохимических и изотопных Nd-данных // Труды Карельского научного центра Российской академии наук. 2022. № 5. С. 148-151.</t>
  </si>
  <si>
    <t>Karmysheva, I.V., Vladimirov, V.G., Kuibida, M.L., Semenova, D.V., Yakovlev, V.A. PETROGENESIS AND TECTONIC SETTINGS OF THE FORMATION OF HIGH-K GRANITES (WESTERN SANGILEN, TUVA-MONGOLIAN MASSIF) (2022) Geosfernye Issledovaniya, 2022 (1), pp. 6-32.</t>
  </si>
  <si>
    <t>Chayka, I.F., Izokh, A.E., Kalugin, V.M., Zhitova, L.M., Shvedov, G.I., Gora, M.P., Shevko, A.Ya. OLIVINE AND Cr-SPINEL FROM THE NORIL’SK-1 DEPOSIT: COMPOSITIONS AND PETROLOGICAL IMPLICATIONS (2022) Geosfernye Issledovaniya, 2022 (2), pp. 78-100.</t>
  </si>
  <si>
    <t>Rudnev, S.N., Turkina, O.M., Mal’kovets, V.G., Belousova, E.A., Serov, P.A., Kiseleva, V.Yu. Intrusive Complexes of the Late Neoproterozoic Island Arc Structure of the Lake Zone (Mongolia): Isotope Systematics and Sources of Melts (2022) Russian Geology and Geophysics, 63 (1), pp. 23-38.</t>
  </si>
  <si>
    <t>Turkina, O.M. Early Precambrian Crustal Evolution in the Irkut Block (Sharyzhalgai Uplift, Southwestern Siberian Craton): Synthesis of U–Pb, Lu–Hf and Sm–Nd Isotope Data (2022) Russian Geology and Geophysics, 63 (2), pp. 137-152.</t>
  </si>
  <si>
    <t>Khromykh, S.V. Basic and Associated Granitoid Magmatism and Geodynamic Evolution of the Altai Accretion–Collision System (Eastern Kazakhstan) (2022) Russian Geology and Geophysics, 63 (3), pp. 279-299</t>
  </si>
  <si>
    <t>Barkov, A.Yu., Nikiforov, A.A., Barkova, L.P., Izokh, A.E., Korolyuk, V.N. Komatiitic Subvolcanic Rocks in the Mount Khanlauta Massif, Serpentinite Belt (Kola Peninsula) (2022) Russian Geology and Geophysics, 63 (9), pp. 981-1000.</t>
  </si>
  <si>
    <t>Brodnikova, E.A., Vetrov, E.V., Letnikova, E.F., Ivanov, A.V., Rudnev, S.N. Early Ediacaran and Middle Ediacaran Granitoids in the Provenances of Early Cambrian Coarse-Grained Rocks of the Bayan-Kol Formation of the Systyg-Khem Depression (Tuva) (2022) Russian Geology and Geophysics, 63 (6), pp. 649-663.</t>
  </si>
  <si>
    <t>Turkina, O.M., Sukhorukov, V.P. Early Precambrian Granitoid Magmatism of the Kitoy Block and Stages of Collisional Events in the Southwestern Siberian Craton (2022) Russian Geology and Geophysics, 63 (5), pp. 620-635.</t>
  </si>
  <si>
    <t>Safonova, I.Yu., Antonyuk, R.M., Gurova, A.V., Kalugin, V.M., Savinsky, I.A., Vnukovsky, A.P., Orynbek, T.Zh. Geological structure and copper mineralization of the Tekturmas ophiolite belt and related structures of central Kazakhstan (2022) Lithosphere (Russian Federation), 22 (4), pp. 472-496.</t>
  </si>
  <si>
    <t>Khlif N., Vishnevskiy A., Izokh  A., Chervyakovskaya M. Mineral Chemistry and Trace Element Composition of Clinopyroxenes from the Middle Cambrian Ust’-Sema Formation Ankaramites and Diopside Porphyry Basalts and the Related Barangol Complex Intrusions, Gorny Altai, Russia // Minerals 2022, 12(2), 113.</t>
  </si>
  <si>
    <t>D’yachkov B.A., Mizernaya M.A., Khromykh  S.V., Bissatova A.Y., Oitseva T.A., Miroshnikova A.P., Frolova O.V., Kuzmina O.N., Zimanovskaya N.A., Pyatkova A.P., Zikirova K., Ageyeva O.V., Yeskaliyev Y.T. Geological history of the Great Altai: Implications for mineral exploration // Minerals. 2022. v. 12. Iss. 6. Art. No. 744.</t>
  </si>
  <si>
    <t>Khromykh  S.V., Kotler P.D., Kulikova A.V., Semenova D.V., Minnebaev K.R., Gareev B.I., Batalin G.A., Antsiferova T.N., Il’icheva E.A., Volosov A.S. Early Triassic monzonite–granite series in Eastern Kazakhstan as a reflection of Siberian Large Igneous Province activity // Minerals. 2022. v. 12. Iss. 9. Art. No. 1101.</t>
  </si>
  <si>
    <t>Zimanovskaya N.A., Oitseva T.A., Khromykh  S.V., Travin A.V., Bissatova A.Y., Annikova I.Y., Aitbayeva S.S. Geology, mineralogy, and age of Li-bearing pegmatites: case Study of Tochka deposit (East Kazakhstan) // Minerals. 2022. V. 12. Iss. 11, 1478</t>
  </si>
  <si>
    <t>Перфилова  А.А., Сафонова И.Ю., Гурова А.В., Котлер П.Д., Савинский И.А., 2022. Тектонические обстановки образования вулканических и осадочных пород Итмурундинской зоны Центрального Казахстана // Геодинамика и тектонофизика 13(1), 0572</t>
  </si>
  <si>
    <t>Кармышева И.В., Яковлев В.А., Сугоракова А.М., Руднев С.Н., Семенова Д.В. ПОЗДНЕПАЛЕОЗОЙСКИЙ КОНТРАСТНЫЙ МАГМАТИЗМ ВОСТОЧНОЙ ЧАСТИ КААХЕМСКОГО МАГМАТИЧЕСКОГО АРЕАЛА (ЦЕНТРАЛЬНО-АЗИАТСКИЙ СКЛАДЧАТЫЙ ПОЯС). Геодинамика и тектонофизика. 2022;13(3). https://doi.org/10.5800/GT-2022-13-3-0637</t>
  </si>
  <si>
    <t>Kirdyashkin A.A., Kirdyashkin A.G., Distanov V.E., Gladkov I.N. Thermal and hydrodynamic conditions of magma chamber and melting conduit formation in the subduction zone // Thermophysics and Aeromechanics. 2022. Vol. 29, No. 4. P. 543-556. doi: 10.1134/S0869864322040072</t>
  </si>
  <si>
    <t>Чепуров А.И., Горяйнов С.В., Жимулев Е.И., Сонин В.М., Чепуров А.А., Карпович З.А., Афанасьев В.П., Похиленко Н.П. Кр-спектроскопия импактных алмазов Попигайской астроблемы, термообработанных при 5.5 ГПа // Инженерно-физический журнал. 2022. Т. 95. № 7. С. 1736-1744.</t>
  </si>
  <si>
    <t>V.P. Afanasiev, N.P. Pokhilenko, Approaches to the diamond potential of the Siberian craton: A new paradigm, Ore Geology Reviews, Volume 147, 2022, 104980</t>
  </si>
  <si>
    <t>Sonin Valeri, Tomilenko Anatoly, Zhimulev Egor, Bul'bak Taras, Chepurov Aleksei, Babich Yuri, Logvinova Alla, Timina Tat'yana, Chepurov Anatoly. The composition of the fluid phase in inclusions in synthetic HPHT diamonds grown in system Fe-Ni-Ti-C // Scientific Reports. 2022. 12:1246</t>
  </si>
  <si>
    <t>Yelisseyev A.P., Zhimulev E.I.,Karpovich Z.A., Chepurov A.A., Sonin V.M., Chepurov A.I. Characterization of the nitrogen state in HPHT diamonds grown in an Fe-C melt with a low sulfur addition // CrystEngComm. 2022. 24. 4408-4416.</t>
  </si>
  <si>
    <t>Жимулев Е.И., Чепуров А.И., Сонин В.М., Чепуров А.А., Похиленко Н.П. Особенности фазообразования в кимберлите в восстановительных ксловиях при 4 ГПа и 1500С // Долклады Российской Академии наук. Науки о Земле. 2022. Т. 504. № 2. С. 140-144.</t>
  </si>
  <si>
    <t>Gudimova, A.I., Agasheva, E.V., Agashev, A.M. et al. Composition, Structure, and Thermal Regime of the Lithospheric Mantle in the Area of the Highly Diamondiferous V. Grib Kimberlite Pipe, Arkhangelsk Diamondiferous Province: Data on the Chemical Composition of Garnet and Chrome-Diopside Xenocrysts. Dokl. Earth Sc. 505, 439–445 (2022)</t>
  </si>
  <si>
    <t>Жимулев Е.И., Сонин В.М., Чепуров А.А., Чепуров А.И., Похиленко Н.П. Детализация взаимодействия СаСО3 с Fe при 4 ГПа и 1400-1500С // Доклады Российской Академии наук. 2022. Т. 506. № 1. С. 38-42.</t>
  </si>
  <si>
    <t>Бабич Ю.В., Жимулев Е.И., Чепуров А.А. Об агрегировании изоморфной примеси азота в синтетических алмазах (система Fe-NI-C) // Известия Томского политехнического университета. Инжениринг георесурсов. 2022. Т. 333. № 10. С. 128-134.</t>
  </si>
  <si>
    <t>O.V. Ilyina, A.M. Agashev, L.N. Pokhilenko, E.A. Kozhemyakina, N.P. Pokhilenko; Sheared and Granular Peridotites from the Udachnaya–East Kimberlite (Yakutia): Mineralogy, Chemistry, and PGE Patterns. Russ. Geol. Geophys. 2022;; 63 (9): 1001–1019</t>
  </si>
  <si>
    <t>Afanasiev Valentin, Ugapeva Sargylana, Babich Yuri, Sonin Valeri, Logvinova Alla, Yelisseyev Alexander, Goryainov Sergey, Agashev Alexey, Ivanova Oksana. Growth story of one diamond: A window to the litospheric mantle. Minerals. 2022. 12. 1048-18.</t>
  </si>
  <si>
    <t>Ashchepkov I.V., Logvinova A.M, Spetsius Z.V., Downes H., Ntaflos T., Ivanov A.S. , Zinchenko V.N., Kostrovitsky S.I., Ovchinnikov Y.I. Eclogite varieties and their positions in the cratonic mantle lithosphere beneath Siberian craton and Archean cratons worldwide // Minerals. 2022, v. 12, №11, 1353, p. 1-37.</t>
  </si>
  <si>
    <t>Барабаш Е.О., Афанасьев В.П., Похиленко Н.П., Иванова О.А., Малыгина Е.В. Оценка возраста и потенциальной алмазоносности коренных источников по их глубинным минералам из ореолов рассеяния. Отечественная геология, № 6 / 2022</t>
  </si>
  <si>
    <t>Агашева Е. В., Агашев А. М., Гудимова А. И., Малыгина Е. В., Червяковский В. С., Прусакова Н. А., Щукин В. С., Голубев Ю. К., Похиленко Н. П. Состав гранатов из кимберлитов Архангельской области как один из признаков алмазоносности. Отечественная геология 2022, №1, стр. 71 – 89</t>
  </si>
  <si>
    <t>Pokhilenko L.N., Pokhilenko N.P., Afanasiev V.P. XENOLITHS OF POLYMICTIC BRECCIAS FROM KIMBERLITES OF THE YAKUTIAN DIAMONDIFEROUS PROVINCE. Geodynamics &amp; Tectonophysics. 2022;13(4)</t>
  </si>
  <si>
    <t>Muravjeva E.A., Dymshits A.M., Sharygin I.S., Golovin A.V., Logvinova A.M., Oleinikov O.B. The «clynopyroxene» paleogeotherm beneath Obnazhennaya kimberlite pipe and thickness of lithosphere under the Kuoyka field (Siberian craton, Yakutia). Geogynamics and Tectonophysics, 2022, v. 13 (4). 0664</t>
  </si>
  <si>
    <t>Pokhilenko N.P., Afanasiev V.P., Agashev A.M., Pokhilenko L.N., Tychkov N.S., 2022. Lithospheric Mantle Composition and Structure Variations under the Siberian Platform Kimberlite Fields of Different Ages. Geodynamics &amp; Tectonophysics 13 (4), 0666.</t>
  </si>
  <si>
    <t>Rakhmanova M.I., Komarovskikh A.Y., Ragozin A.L., Yuryeva O.P., Nadolinny V.A. Spectroscopic features of electron-irradiated diamond crystals from the Mir kimberlite pipe, Yakutia // Diamond and Related Materials. – 2022. - Vol.126. - Art.109057</t>
  </si>
  <si>
    <t>Skuzovatov S., Shatsky V.S., Ragozin A.L., Smelov A.P. The evolution of refertilized lithospheric mantle beneath the northeastern Siberian craton: Links between mantle metasomatism, thermal state and diamond potential // Geoscience Frontiers. – 2022. – Vol.13. – Art. 101455.</t>
  </si>
  <si>
    <t>Shatsky V.S., Ragozin A.L., Wang Q., Wu M. Evidence of Eoarchean crust beneath the Yakutian kimberlite province in the Siberian craton // Precambrian Research. – 2022. – Vol.369, Art.106512.</t>
  </si>
  <si>
    <t>Mashkovtsev R.I., Balitsky V.S., Pan Yu. EPR characteristics of radiation-induced defects in Ge-rich α-quartz // Solid State Sciences. – 2022. – Vol.125 – Art.106833.</t>
  </si>
  <si>
    <t>Skuzovatov S.Yu., Shatsky V.S., Wang Q., Ragozin A.L., Kostrovitsky S.I. Multiple tectonomagmatic reactivation of the unexposed basement in the northern Siberian craton: from Paleoproterozoic orogeny to Phanerozoic kimberlite magmatism // International Geology Review. – 2022. – Vol.64. – Iss.8. – P. 1119-1138.</t>
  </si>
  <si>
    <t>Верниковский В.А., Шацкий В.С. Актуальные проблемы тектоники, палеогеографии, геодинамической эволюции и минеральных ресурсов континентальных окраин Российской Арктики // Геология и геофизика. – 2022. - Т.63. - №4. - С.385-388.</t>
  </si>
  <si>
    <t>Luth R.W., Palyanov Yu.N., Bureau H. Experimental petrology applied to natural diamond growth // Reviews in Mineralogy &amp; Geochemistry. - 2022. - Vol.88. - P.755-808.</t>
  </si>
  <si>
    <t>Крук А.Н., Сокол А.Г. Механизмы дегазации кимберлитовой магмы на начальном этапе ее подъема: по экспериментальным данным при 5.5 и 3.0 ГПа // Геохимия – 2022. - Т.67. - №11. - С.1072–1088.</t>
  </si>
  <si>
    <t>Горячев Н.А., Кузьмин М.И., Ярмолюк В.В., Диденко А.Н., Петров О.В., Гладкочуб Д.П., Оганов А.Р., Кузнецов А.Н., Верниковский В.А., Шацкий В.С., Котов А.Б., Перепелов А.Б. Нужны ли геология и минеральные ресурсы Российской Федерации? // Вестник Российской Академии наук. – 2022. – Т.92. - №9. - С.825–836.</t>
  </si>
  <si>
    <t>Шацкий В.C., Рагозин А.Л., Ванг Ч., Су В., Ильин А.А., Колесниченко М.В. Особенности строения и эволюции нижних частей континентальной коры Якутской алмазоносной провинции в районе Верхне-Мунского кимберлитового поля // Доклады Академии наук. – 2022. – принята в печать</t>
  </si>
  <si>
    <t>Баталева Ю.В., Фурман О.В., Здроков Е.В., Борздов Ю.М., Пальянов Ю.Н. Влияние концентрации серы на сульфидизацию оливина при Р,Т-параметрах литосферной мантии // Доклады Академии наук. – 2022. – принята в печать</t>
  </si>
  <si>
    <t>Karmanov N.S. et al. X-Ray Spectrom 2022, 51(5-6), 444.</t>
  </si>
  <si>
    <t>Yakubovich, O., Kutyrev, A., Sidorov, E. et al. 190Pt-4He dating of platinum mineralization in Ural-Alaskan-type complexes in the Kamchatka region: evidence for remobilization of platinum-group elements. Miner Deposita 57, 743–758 (2022). https://doi.org/10.1007/s00126-022-01103-5</t>
  </si>
  <si>
    <t>Karaevangelou, M., Kopylova, M. G., Luo, Y., Pearson, D. G., Reutsky, V. N., &amp; Loudon, P. (2022). Mineral inclusions in Lace diamonds and the mantle beneath the Kroonstad kimberlite cluster in South Africa. Contributions to Mineralogy and Petrology, 177(2), 1-22.</t>
  </si>
  <si>
    <t>Khromykh, Sergey V., Andrey V. Vishnevskiy, Pavel D. Kotler, Tatiana N. Antsiferova, Dina V. Semenova, and Anna V. Kulikova. "The Kalba batholith dyke swarms (Eastern Kazakhstan): Mafic magmas effect on granite formation." Lithos 426 (2022): 106801.</t>
  </si>
  <si>
    <t>Serguei G. Soloviev, Sergey G. Kryazhev, Dina V. Semenova, Yury A. Kalinin, Svetlana S. Dvurechenskaya, Nina V. Sidorova. Geology, mineralization, igneous geochemistry, and zircon U-Pb geochronology of the early Paleozoic shoshonite-related Julia skarn deposit, SW Siberia, Russia: Toward a diversity of Cu-Au-Mo skarn to porphyry mineralization in the Altai-Sayan orogenic system // Ore Geology Reviews, Volume 142, 2022, 104706.</t>
  </si>
  <si>
    <t>Kuzhuget, R. V., Ankusheva, N. N., Kalinin, Y. A., Pirajno, F., &amp; Reutsky, V. N. (2022). Mineralogical and geochemical peculiarities and PT conditions of ores from the Kyzyl-Tashtyg VMS polymetallic deposit, Eastern Tuva: Fluid inclusion and S, O, C isotopic data. Ore Geology Reviews, 142, 104717.</t>
  </si>
  <si>
    <t>Bagdasaryan T.E., Thomson S.N., Latyshev A.V., Veselovskiy R.V., Zaitsev V.A., Marfin A.E., Zakharov V.S., Yudin D.S. Thermal history of the Siberian Traps Large Igneous Province revealed by new thermochronology data from intrusions // Tectonophysics. 2022. V.836. № 5. 229385</t>
  </si>
  <si>
    <t>Anna Doroshkevich, Ilya Prokopyev, Mikhail Kruk, Viktor Sharygin, Ivan Izbrodin, Anastasiya Starikova, Anton Ponomarchuk, Andrey Izokh, Yazgul Nugumanova, Age and Petrogenesis of Ultramafic Lamprophyres of the Arbarastakh Alkaline-Carbonatite Complex, Aldan-Stanovoy Shield, South of Siberian Craton (Russia): Evidence for Ultramafic Lamprophyre-Carbonatite Link, Journal of Petrology, Volume 63, Issue 9, September 2022, egac073, https://doi.org/10.1093/petrology/egac073</t>
  </si>
  <si>
    <t>The Nevenrekan Gold–Silver Volcanogenic–Plutonogenic Deposits, Magadan Region, Russia: Host Rocks, Host-Rock Metasomatites, Age, and Material Composition of the Ores / V. V. Priymenko, A. N. Glukhov, V. V. Akinin [et al.] // Journal of Volcanology and Seismology. – 2022. – Vol. 16. – No 1. – P. 49-66. – DOI 10.1134/S0742046322010055. – EDN AHCBER.</t>
  </si>
  <si>
    <t>Tarasova, Y., Budyak, A., Goryachev, N., Skuzovatov, S., Reutsky, V., Gareev, B., ... &amp; Nizamova, A. (2022). The Role of Metamorphic Devolatilization in Building Orogenic Gold Deposits within Paleoproterozoic Organic-Rich Sediments: PTX Thermobarometric and Carbon Isotopic Constraints from the Chertovo Koryto Deposit (Eastern Siberia). Russian Journal of Pacific Geology, 16(4), 387-404.</t>
  </si>
  <si>
    <t>Барков А.Ю. и др. // Геология и геофизика, 2022, 63, 9, 1185</t>
  </si>
  <si>
    <t>Кармышева И.В., Владимиров В.Г., Куйбида М.Л., Семенова Д.В., Яковлев В.А. Петрогенезис и тектонические обстановки образования высококалиевых гранитов (Западный Сангилен, Тувино-Монгольский массив) // Геосферные исследования. 2022. № 1. С. 6–32. doi: 10.17223/25421379/22/1</t>
  </si>
  <si>
    <t>Дорошкевич А.Г., Шарыгин В.В., Пономарчук А.В., Изох А.Э., Избродин И.А., Зубакова Е.А., Прокопьев И.Р., Сергеев С.А. Новые данные о возрасте пород пироксенитовых массивов р. Хани (Алдано-Становой щит) // Геосферные исследования. 2022. № 3. С. 6–26. doi: 10.17223/25421379/24/1</t>
  </si>
  <si>
    <t>Прокопьев И.Р., Дорошкевич А.Г., Пономарчук А.В., Крук М.Н., Избродин И.А., Владыкин Н.В. Геохронология щелочно-ультраосновного карбонатитового комплекса Арбарастах (Алданский щит, Якутия): новые Ar-Ar и U-Pb данные // Геосферные исследования. 2022. № 4. С. 48–66. doi: 10.17223/25421379/25/3</t>
  </si>
  <si>
    <t>Шмакова А. М., Куликова К. В. , Травин А. В., Богатырев Л. И. Новые 40Ar/39Ar-данные долеритов Канино-Тиманской провинции внутриплитного магматизма (п-ов Канин) // Вестник геонаук. 2022. 6(330). C. 3—9. DOI: 10.19110/geov.2022.6.1</t>
  </si>
  <si>
    <t>Polin, V. F., N. M. Zvereva, A. V. Travin, and A. V. Ponomarchuk. "The Age of Gold Mineralization of the Ketkap–Yuna Magmatic Province, the Formation Affiliation of Gold-Bearing Complexes, and Stages of the Late Mesozoic Magmatism in Different Parts of the Aldan Shield." Russian Journal of Pacific Geology 16, no. 5 (2022): 427-442.</t>
  </si>
  <si>
    <t>Nikolaeva, I.V., Palesskiy, S.V. &amp; Kravchenko, A.A. Evaluation of the Matrix Effect and Selection of Reference Samples for the ICP-MS Trace Elements Determination in Geological Samples. Moscow Univ. Chem. Bull. 77, 94–99 (2022). https://doi.org/10.3103/S0027131422020079</t>
  </si>
  <si>
    <t>Жмодик С.М., Иванов П.О., Травин А.В., Юдин Д.С., Белянин Д.К., Айриянц Е.В., Киселева О.Н., Мороз Т.Н., Лазарева Е.В. ВРЕМЯ ФОРМИРОВАНИЯ ПОРОД ТАЛАХТАХСКОЙ ДИАТРЕМЫ (АРКТИЧЕСКАЯ СИБИРЬ), ПО ДАННЫМ ЛАЗЕРНОГО 40AR/39AR-ДАТИРОВАНИЯ // Доклады Российской академии наук. Науки о Земле. 2022. Т. 502. № 2. С. 56-63. https://elibrary.ru/item.asp?doi=10.31857/S268673972202013X</t>
  </si>
  <si>
    <t xml:space="preserve">Уляшева Н. С., Серов П. А., Травин А. В. SM/ND- И 40AR/39AR-ИЗОТОПНО-ГЕОХРОНОЛОГИЧЕСКИЕ ИССЛЕДОВАНИЯ АМФИБОЛИТОВ ХАНМЕЙХОЙСКОЙ СВИТЫ ХАРБЕЙСКОГО МЕТАМОРФИЧЕСКОГО КОМПЛЕКСА (ПОЛЯРНЫЙ УРАЛ) // ДОКЛАДЫ РОССИЙСКОЙ АКАДЕМИИ НАУК. НАУКИ О ЗЕМЛЕ, 2022, том 506, № 2, с. 72–79
</t>
  </si>
  <si>
    <t>Barkov A.Y. et al., Geosciences, 2022, V. 12, iss. 9, 323</t>
  </si>
  <si>
    <t>Kiseleva O., Serov P.A., Ayriyants E., Travin A.V., Belyanin D.K., Nharara B., Zhmodik S.M. Nd-Sr Isotopic Study of the Magmatic Rocks and 40Ar/39Ar Dating of the Mafic Dyke of the Proterozoic Ulan-Sarʼdag Ophiolite Mélange (Southern Siberia, East Sayan, Middle Belt, Russia) // Minerals. - 2022, 12, 92. https://doi.org/10.3390/min12010092</t>
  </si>
  <si>
    <t>Damdinov, B. B., Goryachev, N. A., Moskvitina, M. L., Damdinova, L. B., Izvekova, A. D., Reutsky, V. N., ... &amp; Artemyev, D. A. (2022). Zun-Kholba Orogenic Gold Deposit, Eastern Sayan, Russia: Geology and Genesis. Minerals, 12(4), 395.</t>
  </si>
  <si>
    <t>Sinyakova E. et al. Minerals, 2022, 12, 5, 1136</t>
  </si>
  <si>
    <t>Khromykh, Sergey V., Pavel D. Kotler, Anna V. Kulikova, Dina V. Semenova, Kamil R. Minnebaev, Bulat I. Gareev, Georgii A. Batalin, Tatiana N. Antsiferova, Ekaterina A. Il’icheva, and Alexey S. Volosov. 2022. "Early Triassic Monzonite–Granite Series in Eastern Kazakhstan as a Reflection of Siberian Large Igneous Province Activity" Minerals 12, no. 9: 1101. https://doi.org/10.3390/min12091101</t>
  </si>
  <si>
    <t>Zimanovskaya NA, Oitseva TA, Khromykh SV, Travin AV, Bissatova AY, Annikova IY, Aitbayeva SS. Geology, Mineralogy, and Age of Li-Bearing Pegmatites: Case Study of Tochka Deposit (East Kazakhstan). Minerals. 2022; 12(12):1478. https://doi.org/10.3390/min12121478</t>
  </si>
  <si>
    <t>Белянин Д.К. и др. // Geodynamics &amp; Tectonophysics 2022 V.13 Iss. 2s, 604</t>
  </si>
  <si>
    <t>Здрокова М.С., Владимиров В.Г., Травин А.В. ВЫСОКОБАРИЧЕСКИЕ МЕТАМОРФИЧЕСКИЕ ПОРОДЫ ЧАРСКОГО ОФИОЛИТОВОГО ПОЯСА (ЦАСП): ВОЗРАСТ И ОБСТАНОВКИ ЭКСГУМАЦИИ ПОРОД. Геодинамика и тектонофизика. 2022;13(2). https://doi.org/10.5800/GT-2022-13-2s-0617</t>
  </si>
  <si>
    <t>Цыпукова С.С., Перепелов А.Б., Демонтерова Е.И., Иванов А.В., Дриль С.И., Кузьмин М.И., Травин А.В., Щербаков Ю.Д., Пузанков М.Ю., Канакин С.В. ДВА ЭТАПА КАЙНОЗОЙСКОГО ЩЕЛОЧНО-БАЗАЛЬТОВОГО ВУЛКАНИЗМА ДАРХАТСКОЙ ВПАДИНЫ (СЕВЕРНАЯ МОНГОЛИЯ) – ГЕОХРОНОЛОГИЯ, ГЕОХИМИЯ И ГЕОДИНАМИЧЕСКИЕ СЛЕДСТВИЯ. Геодинамика и тектонофизика. 2022;13(3). https://doi.org/10.5800/GT-2022-13-3-0613</t>
  </si>
  <si>
    <t>Zhmodik S.M., Ashchepkov I.V., Belyanin D.K., Ayriyants E.V., Kiseleva O.N., Ponomarchuk V.A. SEQUENCE OF AILLIKITE AND CALCITE CARBONATITE FORMATION WITHIN THE BELAYA ZIMA MASSIF, EAST SIBERIA, RUSSIA. Geodynamics &amp; Tectonophysics. 2022;13(4). (In Russ.) https://doi.org/10.5800/GT-2022-13-4-0654</t>
  </si>
  <si>
    <t>Шемелина О.В., Владимиров В.Г., Кармышева И.В., Здрокова М.С. Первые данные о распределении и составе включений в кварце и цирконе лейкогранитов Баянкольского массива (Западный Сангилен, ЮВ Тува) // Труды Ферсмановской научной сессии ГИ КНЦ РАН. 2022. № 19. С. 397–401.</t>
  </si>
  <si>
    <t>Karmysheva I.V., Yakovlev V.A., Sugorakova A.M., Rudnev S.N., Semenova D.V., 2022. Late Paleozoic Contrasting Magmatism of the Eastern Kaakhem Magmatic Area (Central Asian Orogenic Belt) // Geodynamics &amp; Tectonophysics. 13 (3), 0637.</t>
  </si>
  <si>
    <t>Myagkaya I.N., Gustaytis M.A., Saryg-ool B.Yu, Lazareva E.V. Mercury Partitioning and Behavior in Streams and Source Areas Affected by the Novo-Ursk Gold Sulfide Tailings (West Siberia, Russia) // Mine Water and the Environment. – 2022. - DOI: 10.1007/s10230-022-00859-6</t>
  </si>
  <si>
    <t>Leonova G.A., Melgunov M.S., Mezina K.A., Preis Yu I., Maltsev A.E., Shavekin A.S., Rubanov M.V. Natural and manmade (137Cs) radioisotopes in Holocene sequence of the Sherstobitovsky raised bog in the Barabinsk forest-steppe (West Siberia) // Applied Geochemistry. 2022. V. 140 (105258). DOI: https://doi.org/10.1016/j.apgeochem.2022.105258</t>
  </si>
  <si>
    <t>Bogush A.A., Leonova G.A., Krivonogov S.K., Bychinsky V.A., Bobrov V.A., Maltsev A.E., Tikhova V.D., Miroshnichenko L.V., Kondratyeva L.M., Kuzmina A.E. Biogeochemistry and element speciation in sapropel from freshwater Lake Dukhovoe (East Baikal region, Russia) // Applied Geochemistry. 2022. V. 143. DOI: https://doi.org/10.1016/j.apgeochem.2022.105384</t>
  </si>
  <si>
    <t>Zotina T.A., Melgunov M.S., Dementyev D.V., Alexandrova Yu.V. Comparative Study of Plutonium and Radiocaesium Content in the Muscle of Fish of the Yenisey River // Doklady Biological Sciences. 2022. Vol. 506, pp. 141–144. DOI: 10.1134/S0012496622050179</t>
  </si>
  <si>
    <t>Leonova G.A., Maltsev A.E., Preis Y.I., Miroshnichenko L.V., Shavekin A.S., Rubanov M.V.  Biogeochemical features of holocene sediments in oligotrophic bogs of the Baraba forest steppe // Geochemistry International. 2022. Т. 60. № 2. С. 183-202. DOI: 10.1134/S0016702922020069</t>
  </si>
  <si>
    <t>Strakhovenko V.D., Ovdina E.A., Malikova I.N., Malov G.I. Radioactivity Assessment of Sapropel Sediments in Small Lakes in the Baraba Lowland and Kulunda Plain, West Siberia // Geochemistry International, 2022, 60(8), стр. 792–807/ DOI: 10.1134/S0016702922080080</t>
  </si>
  <si>
    <t>Айриянц Е.В., Белянин Д.К., Жмодик С.М., Иванов П.О., Киселева О.Н. Золото-редкометалльная минерализация россыпного месторождения Мокрундя (Арктическая Сибирь, Республика Саха (Якутия) // Геология и геофизика. - 2022. С. 81-90. DOI: 10.15372/GiG2021197</t>
  </si>
  <si>
    <t>Мальцев А.Е., Леонова Г.А., Прейс Ю.И., Мирошниченко Л.В., Заякина С.Б., Шавекин А.С. Аутигенное минералообразование в раннем диагенезе болотных отложений лесостепной зоны юга Западной Сибири // Геосферные исследования. 2022. № 3. С. 60–75. doi: 10.17223/25421379/24/4</t>
  </si>
  <si>
    <t>Мягкая И.Н., Сарыг-оол Б.Ю. Влияние отрицательных температур на окислительное выщелачивание элементов из высокосульфидных отходов обогащения // Геосферные исследования. – 2022. № 3. С. 76-92. DOI: 10.17223/25421379/24/5</t>
  </si>
  <si>
    <t>Леонова Г.А., Мальцев А.Е., Прейс Ю.И., Бобров В.А. Геоэкологическая оценка современного состояния верховых болот (рямов) Барабинской лесостепи в условиях антропогенного воздействия // Геосферные исследования. 2022. № 4. С. 76–95. DOI: 10.17223/25421379/25/5</t>
  </si>
  <si>
    <t>Мягкая И.Н., Лазарева Е.В., Густайтис М.А., Кириченко И.С., Сарыг-оол Б.Ю. Ртуть в почвах и воздухе в районах антропогенных ореолов рассеяния и с повышенным природным геохимическим фоном // Экология и промышленность России, 2022, T. 26, № 2, С. 44-50  DOI: 10.18412/1816-0395-2022-2-44-50</t>
  </si>
  <si>
    <t>Мягкая И.Н., Сарыг-оол Б.Ю., Кириченко И.С., Густайтис М.А., Лазарева Е.В. Экогеохимическая оценка рек Ярлы-Амры и Чибитка, расположенных в ореоле действия Акташского ртутного месторождения и его отвалов (Горный Алтай) // Известия Томского политехнического университета. Инжиниринг георесурсов. - 2022. - 2 V. 333(4), P. 7–26. DOI: 10.18799/24131830/2022/4/3273</t>
  </si>
  <si>
    <t>Кропачева М.Ю., Восель Ю.С., Мезина К.А., Белянин Д.К., Мельгунов М.С., Макарова И.В. Первые данные о распределении изотопов, макро- и микроэлементов из атмосферных выпадений в лишайниках арктических территорий Западной Сибири // Известия Томского политехнического университета. Инжиниринг георесурсов. – 2022. – Т. 333. – № 9. DOI: https://doi.org/10.18799/24131830/2022/9/3683</t>
  </si>
  <si>
    <t>Чугуевский А.В., Мельгунов М.С., Макарова И.В. Миграция техногенных радионуклидов (137Cs, 152Eu, 60Co) в донных отложениях р. Енисей (ближняя зона влияния Красноярского ГХК), Геология и минерально-сырьевые ресурсы Сибири, 2022, №2, с. 68-78. DOI: 10.20403/2078-0575-2022-2-68-77</t>
  </si>
  <si>
    <t>Страховенко В.Д., Овдина Е. А., Малов Г. И. Особенности распределения урана в компонентах озерных систем, расположенных в степном ландшафте Юга Сибири (Кулундинская и Тажеранская степь). \\ Геология и минерально-сырьевые ресурсы Сибири. -2022.- № 2. - C. 88-99.  DOI 10.20403/2078-0575-2022-2-88-99</t>
  </si>
  <si>
    <t>Мальцев А.Е., Бычинский В.А., Кривоногов С.К., Леонова Г.А., Мирошниченко Л.В., Шавекин А.С., Нечепуренко С.Ф. Геохимия раннего диагенеза лимногляциальных отложений на примере озер Норило-Пясинской водной системы (Российская Арктика) // Геология и минерально-сырьевые ресурсы Сибири. 2022. №3 (51). С. 55–71. DOI: 10.20403/2078-0575-2022-3-55-71</t>
  </si>
  <si>
    <t>Leonova G.A., Maltsev A.E., Aisueva T.S., Bobrov V.A., Melenevskii V.N., Bychinskii V.A., Miroshnichenko L.V. Geochemistry of early diagenesis of bog deposits by the example of the Holocene section of the Dulkha peat bog (Eastern Baikal Region) // Russian Geology and Geophysics. – 2022. – 63(6). – P. 689-705. – DOI: 10.2113/RGG20214314</t>
  </si>
  <si>
    <t>Солотчин П.А., Кузьмин М.И., Солотчина Э.П., Мальцев А.Е., Леонова Г.А., Жданова А.Н., Кривоногов С.К. Осадочная летопись озера Большой Баган (Западная Сибирь): отклик на климатические события голоцена // Доклады Российской Академии Наук. 2022. Т. 506. № 2. С. 202–209. DOI: 10.31857/S2686739722700037</t>
  </si>
  <si>
    <t>Strakhovenko V.D., Malov V.I., Malov G.I., Ovdina E.A. Spatio-temporal distribution of gross mercury contents in the bottom sediments of small lakes of the taiga zone //Limnology and Freshwater Biology 2022 (3): 1262-1265 DOI:10.31951/2658-3518-2022-A-3-1262</t>
  </si>
  <si>
    <t>Belyanin D.K., Melgunov M.S., Gustaytis M.A., Vosel Y.S., Mezina K.A., Kropacheva  M.Y. Distribution of mercury concentrations in lichens, mosses and larch needles in Western Siberia (according to the 2019 data) // Limnology and Freshwater Biology, 2022, 3, 1295-1298, doi: 10.31951/2658-3518-2022-A-3-1295</t>
  </si>
  <si>
    <t>Gustaytis M.A., Myagkaya I.N. Characteristics of Hg accumulation in mushrooms and fish in areas disturbed by mining activity (Western Siberia) // Limnology and Freshwater Biology. 2022. - V. 3. – P. 1308-1311. DOI: 10.31951/2658-3518-2022-A-3-1308</t>
  </si>
  <si>
    <t>Leonova G.A., Andrulaitis L.D., Badmaeva Zh.O. Biogeochemical indication of technogenic mercury pollution of the ecosystem components in the Bratsk Reservoir (East Siberia) and the Bolshoye Yarovoye salt lake (Altai Territory) // Limnology and Freshwater Biology. 2022. № 3. P. 1359–1361. DOI: https://doi.org/10.31951/2658-3518-2022-A-3-1359</t>
  </si>
  <si>
    <t>Myagkaya I.N., Gustaytis M.A. Hg minerals formed in the dispersion halos of mining waste (Western Siberia) // Limnology and Freshwater Biology. - 2022. - V. 3. - P. 7-10. DOI:10.31951/2658-3518-2022-A-3-7</t>
  </si>
  <si>
    <t>Leonova G.A. Krivonogov S.K. Maltsev A.E. Theoretical aspects in the study of sources and origin of modern and buried organic matter in biogenic deposits from salt lakes of the arid zone (Western Siberia, Russia) // Limnology and Freshwater Biology. 2022. № 4. P.1467–1469.DOI: https://doi.org/10.31951/2658-3518-2022-A-4-1467</t>
  </si>
  <si>
    <t>Malov G.I., Ovdina E.A., Strakhovenko V.D. Quantitative assessment of carbon sequestration by sapropel deposits inferred from Lakes Peschanoe and Nizhnee (Western Siberia, Russia) //Limnology and Freshwater Biology 2022 (4): 1482-1484 DOI:10.31951/2658-3518-2022-A-4-1482</t>
  </si>
  <si>
    <t>Maltsev A.E., Krivonogov S.K., Miroshnichenko L.V., Leonova G.A., Smolentseva E.N., Shavekin А.S., Solotchin P.A. Geochemical indication of the Holocene climatic changes in sediments of Bolshoi Bagan Lake, Southwestern Siberia // Limnology and Freshwater Biology. 2022. № 4. P. 1485–1487. DOI: https://doi.org/10.31951/2658-3518-2022-A-4-1485</t>
  </si>
  <si>
    <t>Maltsev A.E., Krivonogov S.K., Leonova G.A., Bobrov V.A., Miroshnichenko L.V. Geochemical indicators of climate changes in Southwestern Siberia (Russia) in the Holocene sediments of Lake Itkul // Limnology and Freshwater Biology. 2022. № 4. P. 1488–1491. DOI: https://doi.org/10.31951/2658-3518-2022-A-4-1488</t>
  </si>
  <si>
    <t>Solotchin P.A., Solotchina E.P., Kuzmin M.I., Maltsev A.E., Leonova, G.A. Krivonogov, S.K., Zhdanova, A.N. Climate signals in the Holocene bottom sediments of shallow saline lakes of the Southwestern Siberia // Limnology and Freshwater Biology. 2022. № 4. P.1588–1590. DOI:https://doi.org/10.31951/2658-3518-2022-A-4-1588</t>
  </si>
  <si>
    <t>Bryanskaya A.V., Shipova A.A., Rozanov A.S., Kolpakova O.A., Lazareva E.V., Uvarova Y.E., Efimov V.M., Zhmodik S.M., Taran O.P., Goryachkovskaya T.N., Peltek S.E. Diversity and metabolism of microbial communities in a hypersaline lake along a geochemical gradient // Biology, 2022, 11 605. https://doi.org/10.3390/biology11040605</t>
  </si>
  <si>
    <t>Zhmodik S.M., Buslov M.M., Damdinov B. B., Mironov А. G., Khubanov V. B., Buyantuyev М. D., Damdinova L. B., Airiyants Е. V., Kiseleva О. N., Belyanin D. К. Mineralogy, geochemistry and geochronology of the Yehe-Shigna ophiolitic massif, TuvaMongolian microcontinent, Southern Siberia: Evidence for an back-arc origin and geodynamic implications // Minerals. – 2022. - 12(4), 390. DOI: 10.3390/min12040390</t>
  </si>
  <si>
    <t>Мягкая И.Н., Кириченко И.С., Сарыг-оол Б.Ю., Густайтис М.А. Геохимическая оценка фоновых содержаний потенциально токсичных элементов в почвах в районе Саралинского золоторудного узла (Республика Хакассия, Россия) // Геодинамика и тектонофизика. – 2022. - T.13. № 2S. Статья 0596. DOI:10.5800/GT-2022-13-2s-0596.</t>
  </si>
  <si>
    <t>Кириченко И.С., Лазарева Е.В., Жмодик С.М. Выделение геохимических маркеров вулканизма кластерным методом анализа // Геодинамика и тектонофизика // 2022 – Т. 13, №. 2s. - 0608 DOI: 10.5800/GT-2022-13-2s-0608</t>
  </si>
  <si>
    <t>Сарыг-оол Б.Ю., Мягкая И.Н., Жмодик С.М., Теплякова Т.В., Лазарева Е.В. Экспериментальные данные по ступенчатому выщелачиванию веществ с известными формами нахождения Au // Геодинамика и тектонофизика – 2022. - Т.13, №.2s. - 0619. doi:10.5800/GT-2022-13-2s-0619</t>
  </si>
  <si>
    <t>Olga V. Churakova (Sidorova), Vladimir S. Myglan, Marina V. Fonti, Oksana V. Naumova, Alexander V. Kirdyanov, Ivan A. Kalugin, Valery V. Babich, Georgina Falster, Eugene A. Vaganov, Rolf T.W. Siegwolf, Matthias Saurer. Modern aridity in the Altai-Sayan Mountain Range derived from the multiple millennial proxies. Scientific Reports, 12(1), 7752 (2022)</t>
  </si>
  <si>
    <t>Vetrov E. V., De Grave J., Vetrova N. I.  The Tectonic Evolution of the Paleozoic Tannuola Terrane of Tuva in the Mesozoic and Cenozoic: Data of Fission-Track Thermochronology of Apatite // Geotectonics, 2022, Vol. 56, No. 4, pp. 471–485</t>
  </si>
  <si>
    <t>Бродникова Е.А., Ветров Е.В., Летникова Е.Ф., Иванов А.В., Руднев С.Н. Позднерифейские и вендские гранитоиды в источниках сноса раннекембрийских грубозернистых пород баянкольской свиты Систигхемского прогиба Тувы // Геология и геофизика, 2022, т. 63, № 6, с. 783—800</t>
  </si>
  <si>
    <t>Ветров Е.В., Уваров А.Н., Андреева Е.С., Ветрова Н.И., Жимулев Ф.И., Степанов А.С., Вишневская И.А., Червяковская М.В. Среднепалеозойский магматизм Центрально-Тувинского прогиба (восточная часть Алтае-Саянской складчатой области): петрогенезис, тектоника и геодинамика // Геология и геофизика, 2022, т. 63, №?,  с.?,</t>
  </si>
  <si>
    <t>Жимулев Ф.И., Поспеева Е. В., Потапов В. В., Новиков И. С., Котляров А. В. Глубинное строение и тектоника зоны сочленения Салаира и Горной Шории (Северо-Запад Центрально-Азиатского складчатого пояса) по результатам магнитотеллурического зондирования // Геология и геофизика. 2022.  DOI: 10.15372/GiG2022135</t>
  </si>
  <si>
    <t>N. I. Vetrova, E. V. Vetrov, E. F. Letnikova. Сhemostratigraphy of the carbonate deposits of the Kinterep Formation in Northwestern Salair: first data // Geology and mineral resources of Siberia, 2022. №2 , p.10-23</t>
  </si>
  <si>
    <t>Novikov I.S., Zhimulev F.I., Pospeeva E.V. Neotectonic Fault Pattern of the Salair Area (Southern West Siberia): Relation with the Pre-Cenozoic Tectonic Framework // Russian Geology and Geophysics, 2022. – V.63, № 1. – P. 1-12</t>
  </si>
  <si>
    <t>Agatova A.R., Nepop R.K., Ganyushkin D.A., Otgonbayar D., Griga S.A., Ovchinnikov I.Yu. Influence of the 1988 earthquake on glacierization and relief of the Tsambagarav massif (Western Mongolia). Led i Sneg. Ice and Snow. 2022, 62 (1): 17–34. [In Russian]</t>
  </si>
  <si>
    <t>Kalugin I.A., Gaskova O.L., Meydan A.F., Babich V.V., Markovich T.I., Astakhov A.S. Lithochemical parameters in equilibrium systems of modern sedimentation in lakes and on the sea shelf. Limnology and Freshwater Biology. 2022 (4): 1429-1431</t>
  </si>
  <si>
    <t>Darin A.V., Darin F.A., Rakshun Ya.V., Sorokoletov D.S., Gogin A.A., Senin R.A., 2022. Search for Aerosol Microparticles in Dated Layers of Bottom Sediments Using Synchrotron Radiation. Geodynamics &amp; Tectonophysics 13 (2), 0581</t>
  </si>
  <si>
    <t>Vetrova N.I., Vetrov E.V., Letnikova E.F., Soloshenko N.G. Age of the Kinterep Formation of the Northwestern Salair: Chemostratigraphy and U-Pb Zircon Dating // Geodynamics &amp; Tectonophysics, 2022, V. 13 (2s), 0597</t>
  </si>
  <si>
    <t>Zhurbas V. M., Golenko M. N., Kalugin I. A., Zavialov P. O. // Journal of Oceanological Research, 2022, Vol. 50, No. 1, P. 3–10</t>
  </si>
  <si>
    <t>Agatova A., Nepop R., Ganyushkin D., Otgonbayar D., Griga S. and Ovchinnikov I. Specific Effects of the 1988 Earthquake on Topography and Glaciation of the Tsambagarav Ridge (Mongolian Altai) Based on Remote Sensing and Field Data // Remote Sens. 2022, 14(4), 917</t>
  </si>
  <si>
    <t>Vladykin. N.V., Ashchepkov I.V., Sotnikova I.A., Medvedev N.S., ,Lamproites of Kayla pipe and their mantle xenocrysts, SE Aldan shield, Russia: Geochemistry and petrology // Journal of Earth System Science. 2022, v.131, №2, p.1-19</t>
  </si>
  <si>
    <t>Renat V. Kuzhuget; Natalia Ankusheva; Yuri A. Kalinin; Franco Pirajno; Vadim N. Reutsky Mineralogical and Geochemical Peculiarities and PT Conditions of Ores from the Kyzyl-Tashtyg VMS polymetallic deposit, Eastern Tuva: Fluid Inclusion and S, O, C Isotopic data // Ore Geology Reviews, Volume 142, March 2022, 104717</t>
  </si>
  <si>
    <t>Nevolko P.A., Svetlitskaya T.V., Nguyen T.H., Pham T.D., Fominykh P.A., Tran T.H., Tran T.A., Shelepaev R.A., 2022. Genesis of the Thien Ke tungsten deposit, Northeast Vietnam: Evidence from mineral composition, fluid inclusions, S-O isotope systematics and U-Pb zircon ages. Ore Geology Reviews 143, 104791. https://doi.org/10.1016/j.oregeorev.2022.104791</t>
  </si>
  <si>
    <t>Svetlitskaya T.V., Nevolko P.A. (2022) New whole-rock skarn and porphyry fertility indicators: Insights from Cu-Au-Fe skarn and Cu-Mo-Au porphyry deposits in Eastern Transbaikalia, Russia. Ore Geology Reviews 149, 105108. https://doi.org/10.1016/j.oregeorev.2022.105108</t>
  </si>
  <si>
    <t>Kalinin Yu.A., Borovikov A.A., Maacha L., Zuhair M., Palyanova G.A., Zhitova L.M. Au-Pd mineralization and ore-forming fluids of the Bleïda Far West deposit (Anti-Atlas, Morocco)//Geology of Ore Deposits, 2022, Vol. 64, Suppl. 2, pp. S236–S255</t>
  </si>
  <si>
    <t>Imomnazarov, B.Kh., Imomnazarov, Sh.Kh., Mamatqulov, M.M., Khudainazarov, B.B. The Fundamental Solution of the Steady-State Two-Velocity Hydrodynamics Equation with Phase Equilibrium Pressure in the Dissipative Approximation // Journal of Applied and Industrial Mathematics, 2022, Vol. 16, No. 3, pp. 403–408.</t>
  </si>
  <si>
    <t>Гаськов И.В., Прудников С.Г. Металлогения эндогенного золота Тувы// Геология и геофизика. 2022. №.11</t>
  </si>
  <si>
    <t>Ю.А. Калинин, Р.В. Кужугет, А.Ш. Хусаинова, О.Л. Гаськова, Ю.В. Бутанаев. Эволюция золота в зоне окисления месторождения Копто (Республика Тыва, Россия) // Геология и геофизика, 2022, т. 63, № 7, с. 956—970.</t>
  </si>
  <si>
    <t>В.В. Рябов Взаимодействие базальтового расплава с ксенолитами каменного угля в трапповой интрузии горы Озерная (Сибирская платформа) // Геология и геофизика. - 2022. - Т. 63. - № 8. - C. 1105-1117.</t>
  </si>
  <si>
    <t>Сухоруков В. П., Савельева В. Б. Этапы и возраст метаморфизма в породах восточной части Китойского блока (Шарыжалгайский выступ Сибирского кратона) // Труды Карельского научного центра РАН. 2022. № 5. С. 144–147.</t>
  </si>
  <si>
    <t>Абрамов Б.Н., Калинин Ю.А., Боровиков А.А. Итакинское золоторудное месторождение: изотопный состав, вероятные источники рудного вещества (Восточное Забайкалье) // Геосферные исследования. 2022. № 2. С. 6–22.</t>
  </si>
  <si>
    <t>Kolpakov V.V., Nevolko P.A., Redina A.A., Redin Yu.O. Features of orogenic gold-quartz mineralization of the Fedorovsky ore-placer field (Gornaya Shoriya) on the example of Lazaretny and Fedorovsky ore occurrences // Geosfernye Issledovaniya-Geosphere Research. 2022. Issue2, P. 23-46. DOI: 10.17223/25421379/23/2</t>
  </si>
  <si>
    <t>Колпаков В.В., Неволько П.А., Редина А.А., Редин Ю.О. Особенности орогенного золото-кварцевого оруденения Федоровского рудно-россыпного поля (Горная Шория): на примере Лазаретного и Федоровского рудопроявлений // Геосферные исследования, 2022, №2, С. 23-46.</t>
  </si>
  <si>
    <t>Chayka I.F., Izokh A.E., Kalugin V.M., Zhitova L.M., Shvedov G.I., Gora M.P., Shevko A.Ya. Olivine and Cr-spinel from the Noril’sk-1 deposit: composition and petrological implication // Geosfernye Issledovaniya. 2022 (2), pp. 78-100.</t>
  </si>
  <si>
    <t>Козлов П.С., Лиханов И.И., Ревердатто В.В., Сухоруков В.П. Особенности петрогенезиса, георесурсы и перспективы практического использования высокоглиноземистых пород Северо-Енисейского кряжа (Восточная Сибирь) // Геосферные исследования. 2022. № 4. С. 6–35.</t>
  </si>
  <si>
    <t>Калинин Ю.А., Боровиков А.А., Maacha L., Zuhair M., Пальянова Г.А., Житова Л.М. Au-Pd минерализация и рудообразующие флюиды месторождения Блейда Фар Вест (Анти-Атлас, Марокко) // Литосфера, 2022, том 22, №5, с. 644–666</t>
  </si>
  <si>
    <t>Artamonova, S.; Shein, A.; Potapov, V.; Kozhevnikov, N.; Ushnitsky, V. Shallow Permafrost at the Crystal Site of Peaceful Underground Nuclear Explosion (Yakutia, Russia): Evidence from Electrical Resistivity Tomography. Energies 2022, 15, 301. https://doi.org/10.3390/en15010301</t>
  </si>
  <si>
    <t>Savva, N.E.; Kravtsova, R.G.; Anisimova, G.S.; Palyanova, G.A. Typomorphism of Native Gold (Geological-Industrial Types of Gold Deposits in the North-East of Russia). Minerals 2022, 12, 561.</t>
  </si>
  <si>
    <t>Murzin, V.; Palyanova, G.; Mayorova, Т.; Beliaeva, T. The Gold–Palladium Ozernoe Occurrence (Polar Urals, Russia): Mineralogy, Conditions of Formation, Sources of Ore Matter and Fluid. Minerals 2022, 12, 765</t>
  </si>
  <si>
    <t>Sinyakova, E.F.; Vasilyeva, I.G.; Oreshonkov, A.S.; Goryainov, S.V.; Karmanov, N.S. Formation of Noble Metal Phases (Pt, Pd, Rh, Ru, Ir, Au, Ag) in the Process of Fractional Crystallization of the CuFeS2 Melt // Minerals 2022, Volume 12, Issue 9, 1136.</t>
  </si>
  <si>
    <t>Максаров Р.А., Дорошкевич А.Г., Прокопьев И.Р., Редин Ю.О., Малютина А.В. Новые данные по минералогии золото-сульфидного типа руд месторождения Каральвеем, Чукотка // Руды и металлы, 2022, №1, С. 24-43</t>
  </si>
  <si>
    <t>Колпаков В.В., Неволько П.А., Фоминых П.А. Типохимизм и минеральные ассоциации самородного золота автохтонных россыпей районов Быстринского Au-Cu-Fe скарново-порфирового и Лугиинского Au-полиметаллического месторождений (восточное Забайкалье) // Разведка и охрана недр. 2022. № 6. С. 9-21.</t>
  </si>
  <si>
    <t>Vasilyev, G.S. Two-Phase Compressible Flow in a Rectangular Channel // Bull. Nov. Comp. Center, Math. Model. in Geoph. 2022, V.24, P. 47-63.</t>
  </si>
  <si>
    <t>Imomnazarov, Sh.Kh.Two-phase flow in inclined channels // Bull. Nov. Comp. Center, Math. Model. in Geoph., 2022, v.24, p80-94</t>
  </si>
  <si>
    <t>Софронова С.М., Богуславский А.Е. Очистка урансодержащих сточных вод//Известия алтайского отделения русского географического общества.2022. №3 (66). С.66-77.</t>
  </si>
  <si>
    <t>Izbrodin, I., Doroshkevich, A., Rampilov, M. et al. Age and petrogenesis of scapolite gabbro from the Bambuy intrusion (Vitim plateau, Russia) and their tectonic significance. Int J Earth Sci (Geol Rundsch) 111, 1859–1883 (2022). https://doi.org/10.1007/s00531-022-02202-4</t>
  </si>
  <si>
    <t>Skublov, S. G., Rumyantseva, N. A., Li, Q., Vanshtein, B. G., Rezvukhin, D. I., &amp; Li, X. Zircon xenocrysts from the Shaka Ridge record ancient continental crust: New U-Pb geochronological and oxygen isotopic data // Journal of Earth Science. – 2022. – V. 33. – №. 1. – P. 5-16.</t>
  </si>
  <si>
    <t>Adam Abersteiner, Alexander Golovin, Ivan Chayka, Vadim S. Kamenetsky, Karsten Goemann, Thomas Rodemann, Kathy Ehrig, Carbon compounds in the West Kimberley lamproites (Australia): Insights from melt and fluid inclusions, Gondwana Research, Volume 109, 2022, Pages 536-557, https://doi.org/10.1016/j.gr.2022.06.005.</t>
  </si>
  <si>
    <t>I.B. Radu, B.N. Moine, N. Bolfan-Casanova, D.A. Ionov, J.L. Devidal, E. Deloule, A.V. Korsakov, A.V. Golovin, O.B. Oleinikov, J.Y. Cottin, Zoisite in cratonic eclogite xenoliths - Implications for water in the upper mantle, Lithos, Volumes 418–419, 2022, 106681, ISSN 0024-4937, https://doi.org/10.1016/j.lithos.2022.106681</t>
  </si>
  <si>
    <t>Apen, F. E., Rudnick, R. L., Ionov, D. A., Cottle, J. M., Moyen, J. F., Golovin, A. V., &amp; Korsakov, A. V. (2022). Heat Transfer and Production in Cratonic Continental Crust: U‐Pb Thermochronology of Xenoliths From the Siberian Craton. Geochemistry, Geophysics, Geosystems, 23(10), e2022GC010497.</t>
  </si>
  <si>
    <t>Bindeman IN, Ionov DA, Tollan PME, Golovin AV. Oxygen isotope (δ18O, Δ'17O) insights into continental mantle evolution since the Archean. Nat Commun. 2022 Jul 4;13(1):3779. doi: 10.1038/s41467-022-31586-9. PMID: 35788136; PMCID: PMC9253152.</t>
  </si>
  <si>
    <t>Chebotarev, D.A., Wohlgemuth-Ueberwasser, C. &amp; Hou, T. Partitioning of REE between calcite and carbonatitic melt containing P, S, Si at 650–900 °C and 100 MPa. Sci Rep 12, 3320 (2022). https://doi.org/10.1038/s41598-022-07330-0</t>
  </si>
  <si>
    <t>Adam Abersteiner, Vadim S Kamenetsky, Karsten Goemann, Alexander Golovin, Maya Kamenetsky, Olivine in Kimberlites: Magma Evolution from Deep Mantle to Eruption, Journal of Petrology, Volume 63, Issue 7, July 2022, egac055, https://doi.org/10.1093/petrology/egac055</t>
  </si>
  <si>
    <t>Sonja Aulbach, Alan B Woodland, Vincenzo Stagno, Andrey V Korsakov, Denis Mikhailenko, Alexander Golovin, Fe3+ Distribution and Fe3+/ΣFe-Oxygen Fugacity Variations in Kimberlite-Borne Eclogite Xenoliths, with Comments on Clinopyroxene-Garnet Oxy-Thermobarometry, Journal of Petrology, Volume 63, Issue 8, August 2022, egac076, https://doi.org/10.1093/petrology/egac076</t>
  </si>
  <si>
    <t>Zhe Liu, Dmitri A. Ionov, Paolo Nimis, Yigang Xu, Pengli He, Alexander V. Golovin; Thermal and compositional anomalies in a detailed xenolith-based lithospheric mantle profile of the Siberian craton and the origin of seismic midlithosphere discontinuities. Geology 2022;; 50 (8): 891–896. doi: https://doi.org/10.1130/G49947.1</t>
  </si>
  <si>
    <t>Новые данные о возрасте пород пироксенитовых массивов р. Хани (Алдано-Становой щит) / А. Г. Дорошкевич, В. В. Шарыгин, А. В. Пономарчук [и др.] // Геосферные исследования. 2022. № 3. С. 6-26. URL: http://vital.lib.tsu.ru/vital/access/manager/Repository/koha:000901855</t>
  </si>
  <si>
    <t>Прокопьев И. Р., Дорошкевич А. Г., Пономарчук А. В., Крук М. Н., Избродин И. А., Владыкин Н. В. Геохронология щелочно-ультраосновного карбонатитового комплекса Арбарастах (Алданский Щит, Якутия): новые Ar-Ar и U-Pb данные Геосферные исследования. 2022. № 4</t>
  </si>
  <si>
    <t>Azzurra Zucchini, Pavel N. Gavryushkin, Alexander V. Golovin, Nadezhda B. Bolotina, Paola Stabile, Michael R. Carroll, Paola Comodi, Francesco Frondini, Daniele Morgavi, Diego Perugini, Fabio Arzilli, Marco Cherin, Emmanuel Kazimoto, Konstantin Kokh, Artem Kuznetsov, Inna V. Medrish; Crystal structure of nyerereite: A possible messenger from the deep Earth. American Mineralogist 2022;; 107 (11): 2054–2064. doi: https://doi.org/10.2138/am-2022-8106</t>
  </si>
  <si>
    <t>Михайленко Д. С., Губанов Н. В., Подугольникова Е. Е., Корсаков А. В., Шу Ю. Г., Степанов А. С. (2022) Минералы-концентраторы редкоземельных элементов в ксенолитах эклогитов из кимберлитов. Труды Ферсмановской научной сессии ГИ КНЦ РАН. 19. С. 217-221. https://doi.org/10.31241/FNS.2022.19.040</t>
  </si>
  <si>
    <t>Подугольникова Е.Е., Михайленко Д.С., Губанов Н.В., Корсаков А.В. (2022) Минералогия коэсит-содержащих ксенолитов эклогитов из кимберлитовой трубки «Удачная». Труды Ферсмановской научной сессии ГИ КНЦ РАН. 19. С. 296-300. https://doi.org/10.31241/FNS.2022.19.054</t>
  </si>
  <si>
    <t>Широносова Г.П., Прокопьев И.Р. Оценка роли карбонат-бикарбонатных флюидов в транспорте и осаждении РЗЭ в процессе рудообразования (термодинамическое моделирование) // Доклады РАН. Науки о Земле. 2022. Том 502. № 1. С. 16-21. DOI: 10.31857/S2686739722010078</t>
  </si>
  <si>
    <t>Головин А.В., Соловьев К.А., Шарыгин И.С., Летников Ф.А. Арагонит в интерстициях мантийного ксенолита из кимберлитовой трубки Удачная (Сибирский кратон): прямое свидетельство присутствия карбонатитовых расплавов в глубинной литосферной мантии. // Доклады РАН, науки о Земле, 2022, т. 507, № 2, с. 71-77, DOI: 10.31857/S2686739722601491</t>
  </si>
  <si>
    <t>Максаров Руслан Александрович, Прокопьев Илья Романович, Дорошкевич Анна Геннадьевна, Редин Юрий Олегович, &amp; Малютина Александра Владиславовна. (2022). Новые данные по минералогии золото-сульфидного типа руд месторождения Каральвеем, Чукотка: DOI: 10.47765/0869-5997-2022-10002. Руды и металлы, (1).</t>
  </si>
  <si>
    <t>Nugumanova Y.N., Doroshkevich A.G. COMPOSITION OF SPINEL GROUP MINERALS FROM LATE PROTEROZOIC ULTRAMAFIC LAMPROPHYRES OF THE BOLSHETAGNINSKII ALKALINE ULTRAMAFIC CARBONATITE COMPLEX LOCATED AT THE URIK-IYA GRABEN, EASTERN SAYAN REGION. Geodynamics &amp; Tectonophysics. 2022;13(4). (In Russ.) https://doi.org/10.5800/GT-2022-13-4-0656</t>
  </si>
  <si>
    <t>Tarasov A.A., Golovin A.V., Sharygin I.S. ALKALI-CONTAINING MINERALS WITHIN MELT INCLUSIONS IN OLIVINE OF MANTLE XENOLITHS FROM BULTFONTEIN KIMBERLITE PIPE (KAAPVAAL CRATON): EVIDENCE ON HIGH CONCENTRATIONS OF ALKALIS IN KIMBERLITE MELTS. Geodynamics &amp; Tectonophysics. 2022;13(4). (In Russ.) https://doi.org/10.5800/GT-2022-13-4-0662</t>
  </si>
  <si>
    <t>Muravjeva E.A., Dymshits A.M., Sharygin I.S., Golovin A.V., Logvinova A.M., Oleinikov O.B. THE “CLINOPYROXENE” PALEOGEOTHERM BENEATH THE OBNAZHENNAYA KIMBERLITE PIPE AND THIСKNESS OF LITHOSPHERE UNDER THE KUOYKA FIELD (SIBERIAN CRATON, YAKUTIA). Geodynamics &amp; Tectonophysics. 2022;13(4). (In Russ.) https://doi.org/10.5800/GT-2022-13-4-0664</t>
  </si>
  <si>
    <t>Krivonogov S.K., Zhdanova A.N., Solotchin P.A., Kazansky A.Y., Chegis V.V., Liu Zh., Song M., Zhilich S.V., Rudaya N.A., Cao X., Palagushkina O.V., Nazarova L.B., Syrykh L.S. The Holocene environmental changes revealed from the sediments of the Yarkov sub-basin of Lake Chany, south-western Siberia // Geoscience Frontiers. – Vol. 14. - Iss. 2. – 101518.  https://doi.org/10.1016/j.gsf.2022.101518</t>
  </si>
  <si>
    <t>Meshcheryakova O. A., Volvakh N. E., Kurbanov R. N., Zykina V. S., Zykin V. S., Murray A. S., Volvakh A. O., Malikov D. G., Buylaert, J.-P. The Upper Pleistocene loess-palaeosol sequence at Solonovka on the Cis-Altai plain, West Siberia – First luminescence dating results // Quat. Geochronol. 2022. V. 73, P. 101384, doi: 10.1016/j.quageo.2022.101384</t>
  </si>
  <si>
    <t>Zykina, V.S., Zykin, V.S., Volvakh, A.O., Radaković M.G., Gavrilov, M.B., Marković, S.B. Late Pleistocene loess-paleosol sequence at the Belovo section, south of Western Siberia, Russia: Preliminary results // Quaternary International, 2022. Vol. 620. P. 75-84. DOI: 10.1016/j.quaint.2020.10.069</t>
  </si>
  <si>
    <t>Volvakh A.O., Volvakh N.E., Ovchinnikov I.Y., Smolyaninova L.G., Kurbanov R.N Loess-paleosol record of MIS 3 - MIS 2 of north-east Cis-Salair plain, south of West Siberia // Quaternary International. 2022. Т. 620. С. 58-74. doi: 10.1016/j.quaint.2021.06.026</t>
  </si>
  <si>
    <t>Leonova G.A., Maltsev A.E., Miroshnichenko L.V., Shavekin A.S., Rubanov M.V., Preis Y.I. BIOGEOCHEMICAL FEATURES OF HOLOCENE SEDIMENTS IN OLIGOTROPHIC BOGS OF THE BARABA FOREST STEPPE // Geochemistry International. 2022. Т. 60. № 2. С. 183-202.  https://elibrary.ru/item.asp?id=48186941</t>
  </si>
  <si>
    <t>Solotchin P.A., Kuzmin M.I., Solotchina E.P.,  Maltsev A.E., Leonova G.A., Zhdanova A.N., Krivonogov S.K. Sedimentary Record of Bolshoi Bagan Lake (Western Siberia): Response to Holocene Climatic Events // Doklady Earth Science. – 2022.- Vol. 506. - Part 2. - pp. 768–774. https://link.springer.com/article/10.1134/S1028334X22700271</t>
  </si>
  <si>
    <t>Маликов Д.Г., Митченко А.М. Пещера Заповедная – новое местонахождение плейстоцен-голоценовой фауны млекопитающих в Минусинской котловине (Южная Сибирь) // Геосферные исследования. 2022. № 1. С. 87–97. doi: 10.17223/25421379/22/6</t>
  </si>
  <si>
    <t>Маликов Д.Г., Голованов С.Е. Млекопитающие позднего неоплейстоцена Предалтайской равнины по материалам разреза Новосуртаевка // Геология и минерально-сырьевые ресурсы Сибири. 2022. № 4. С. 14-21. doi: 10.20403/2078-0575-2022-4-14-21</t>
  </si>
  <si>
    <t>Агатова А.Р., Непоп Р.К., Ганюшкин Д.А., Отгонбаяр Д., Грига С.А., Овчинников И.Ю. Влияние землетрясения 1988 г. на оледенение и рельеф массива Цамбагарав (Западная Монголия). Лёд и Снег. 2022;62(1):17-34</t>
  </si>
  <si>
    <t>Maltsev A.E., Krivonogov S.K., Leonova G.A., Bobrov V.A., Miroshnichenko L.V. GEOCHEMICAL INDICATORS OF CLIMATE CHANGES IN SOUTHWESTERN SIBERIA (RUSSIA) IN THE HOLOCENE SEDIMENTS OF LAKE ITKUL // Limnology and Freshwater Biology. 2022. № 4. С. 1488-1491. https://elibrary.ru/item.asp?id=49369951</t>
  </si>
  <si>
    <t>Agatova A., Nepop R., Ganyushkin D., Otgonbayar D., Griga S., Ovchinnikov I. Specific Effects of the 1988 Earthquake on Topography and Glaciation of the Tsambagarav Ridge (Mongolian Altai) Based on Remote Sensing and Field Data // Remote Sens. 2022, 14, 917. doi.org/10.3390/rs14040917</t>
  </si>
  <si>
    <t>Volvakh N.E., Kurbanov R. N., Zykina V. S., Murray A. S., Stevens T., Koltringer C. A., Volvakh A. O., Malikov D. G., Taratunina N. A., Buylaert J.-P. First high-resolution luminescence dating of loess in Western Siberia. // Quat. Geochronol. 2022. V. 73, P. doi: 101377 10.1016/j.quageo.2022.101377</t>
  </si>
  <si>
    <t>Kuzmin Y.V., Bykov N.I., Krupochkin E.P. Humans and nature in Siberia: from the Palaeolithic to the Middle Ages // Humans in the Siberian Landscapes: Ethnocultural Dynamics and Interaction with Nature and Space. Edited by V.N. Bocharnikov and A.N. Steblyanskaya. Cham (Switzerland): Springer Nature, 2022. P. 59–87.</t>
  </si>
  <si>
    <t>Kuzmin Y.V., Slavinsky V.S., Tsybankov A.A., Keates S.G. Denisovans, Neanderthals, and early modern humans: a review of the Pleistocene hominin fossils from the Altai Mountains (Southern Siberia) // Journal of Archaeological Research. –2022. –Vol. 30. –№ 3. –P. 321–369.</t>
  </si>
  <si>
    <t>Kuzmin Y.V., Burova N.D., Zazovskaya E.P., Zaretskaya N.E., Savinetsky A.B., Khasanov B.F. The beginning and early years of radiocarbon dating in Russia: laboratories and personalities // Radiocarbon. – 2022. – Vol. 64. – № 3. – P. 589–605.</t>
  </si>
  <si>
    <t>Kuzmin Y.V., Boudin M., Wojcieszak M., Zazzo A., van der Sluis L., Stulova D.I., Gavrilov K.N., Veselovskaya E.V., Vasilyev S.V. Sungir revisited: new data on chronology and stratigraphy of the key Upper Paleolithic site, central Russian Plain // Radiocarbon. –2022. –Vol. 64. –№ 5. –P. 949–968.</t>
  </si>
  <si>
    <t>Schwamborn G., Schirrmeister L., Mohammadi A., Meyer H., Kartoziia A., Maggioni F., Strauss J. Fluvial and permafrost history of the lower Lena River, north-eastern Siberia, over late Quaternary time // Sedimentology. –2022. https://doi.org/10.1111/sed.13037</t>
  </si>
  <si>
    <t>Solotchin, P.A., Kuzmin, M.I., Solotchina, E.P. Maltsev, A.E., Leonova, G.A., Zhdanova, A.N., Krivonogov, S.K., 2022. Sedimentary Record of Bolshoi Bagan Lake (Western Siberia): Response to Holocene Climatic Events // Dokl. Earth Sc. –2022. –Vol. 506. –P. 768–774.</t>
  </si>
  <si>
    <t>Maltsev A.E., Krivonogov S.K., Miroshnichenko L.V., Leonova G.A., Smolentseva E.N., Shavekin A.S., Solotchin P.A. GEOCHEMICAL INDICATION OF THE HOLOCENE CLIMATIC CHANGES IN SEDIMENTS OF BOLSHOI BAGAN LAKE, SOUTHERN WEST SIBERIA // Limnology and Freshwater Biology. 2022. № 4. С. 1485-1487.</t>
  </si>
  <si>
    <t>Vyacheslav Polyakov, Andrei Kartoziia, Timur Nizamutdinov, Wenjuan Wang and Evgeny Abakumov Soil-geomorphological mapping of Samoylov Island based on UAV imaging  // Front. Environ. Sci., 08 September 2022 Sec. Environmental Informatics and Remote Sensing. https://doi.org/10.3389/fenvs.2022.948367</t>
  </si>
  <si>
    <t>Nataliya Yurkevich, Andrei Kartoziia, Ekaterina Tsibizova. Permafrost Degradation Impact on Water Bodies in the Siberian Tundra (Samoylov and Kurungnakh Islands, Lena Delta) Using GIS Analysis of Remote Sensing Data and a Geochemical Approach // Water. –Vol. 14 (15) –P. 2322. https://doi.org/10.3390/w14152322</t>
  </si>
  <si>
    <t>Дергач П.А., Епонешникова Л.Ю., Понасенко С.Н., Картозия А.А., Гайсслер В.Х., Дучков А.А., Шибаев С.В., Зобнин Г.Ю. Построение сейсмотомографической модели района научно-исследовательской станции «Остров Самойловский» по данным локального сейсмологического мониторинга за 2019–2021 гг. // Геодинамика и тектонофизика. –2022. –Т.13. – №. 2</t>
  </si>
  <si>
    <t>Doroshkevich A., Prokopyev I., Kruk M., Sharygin V., Izbrodin I., Starikova A., Ponomarchuk A., Izokh A., Nugumanova Ya. Age and petrogenesis of ultramafic lamprophyres of the Arbarastakh alkaline-carbonatite complex, Aldan-Stanovoy shield, South of Siberian Craton (Russia): evidence for ultramafic lamprophyre-carbonatite link // Journal of Petrology, 2022, v. 63, iss. 9, egac073</t>
  </si>
  <si>
    <t>Panina, L.I., Rokosova, E.Y. and Ryabukha, M.A., 2022. Ultrapotassic Aluminosilicate Melts: Specifics of Formation by the Example of Synnyrites from the Synnyr Massif. Russian Geology and Geophysics, 63(2), pp.153-164</t>
  </si>
  <si>
    <t>Симонов В.А., Васильев Ю.Р., Котляров А.В., Николенко Е.И., Алифирова Т.А., Шарыгин В.В., Аулбах С. Физико-химические параметры ультраосновных магматических систем Северо-Востока Сибирской платформы (данные по расплавным включениям в хромшпинелидах) // Геология и геофизика, 2022, т. 62, № 12, c. 31-40</t>
  </si>
  <si>
    <t>Шарыгин В.В. Высоконатровые фосфатные и силикатные включения в троилитовом нодуле железного метеорита Дарьинское (IIC) // Геохимия, 2022, т.67, № 12, с. 1216-1232</t>
  </si>
  <si>
    <t>Шарыгин В.В., Михайлов И.Г. Томамаэит Cu3Pt в самородном осмии из речных отложений в Нижнесергинском районе, Средний Урал // Минералогия, 2022, т. 8, № 2, с. 5-14</t>
  </si>
  <si>
    <t>Дорошкевич А.Г., Шарыгин В.В., Пономарчук А.В., Изох А.Э., Избродин И.А., Зубакова Е.А., Прокопьев И.Р., Сергеев С.А. Новые данные о возрасте пироксенитовых массивов р. Хани (Алдано-Становой щит) // Геосферные исследования, 2022, № 3, с. 6-26</t>
  </si>
  <si>
    <t>Низаметдинов И.Р., Кузьмин Д.В., Смирнов С.З., Бульбак Т.А., Томиленко А.А., Максимович И.А., Котов А.А. Углеводороды в составе магматогенного флюида во вкрапленниках продуктов извержений вулкана Меньший Брат (о. Итуруп) по данным беспиролизной ГХ-МС расплавных и флюидных включений // Геология и Геофизика. – 2022. – Т. 63. – No. 8. – С. 1075-1087.</t>
  </si>
  <si>
    <t>Низаметдинов И.Р. Оценки влияния воды на состав остаточных стекол расплавных включений в оливине в базальтах вулкана Меньший Брат, кальдера Медвежья (о. Итуруп) // Международный научно-исследовательский журнал. - 2022. – Т. 5. - No 1. - С. 135-141.</t>
  </si>
  <si>
    <t>Тимина Т.Ю., Смирнов С.З., Рыбин А.В., Низаметдинов И.Р. Импульсный характер позднеплейстоценового базитового вулканизма перешейка Ветровой (о. Итуруп, Курильские острова)  // Международный научно-исследовательский журнал. - 2022. — №10 (124).</t>
  </si>
  <si>
    <t>Кунгулова Э.Н., Томиленко А.А.,. Тишин П.А., Савинова О.В., Лычагин Д.В., Бухарова О.В.  Флюидные включения в жильном кварце как отражение деформационных этапов области сочленения Байкало-Муйской и Баргузино-Витимской структурно-формационных зон (Западное Забайкалье). // Литосфера, 2022, том 22, № 3, с. 327–346</t>
  </si>
  <si>
    <t>Sonin V., Tomilenko A., Zhimulev E., Bul’bak T., Chepurov A., Babich Y., Logvinova A., Timina T., Chepurov  A. The composition of the fluid phase in inclusions in synthetic HPHT diamonds grown in system Fe–Ni–Ti–C // Scientific Reports | 2022 12:1246</t>
  </si>
  <si>
    <t>Medved, I., Koulakov, I., Mukhopadhyay, S., &amp; Jakovlev, A. Lithosphere Structure in the Collision Zone of the NW Himalayas Revealed by Local Earthquake Tomography // Journal of Geodynamics. 2022. V. 152 (16). Article 101922. https://doi.org/10.1016/j.jog.2022.101922</t>
  </si>
  <si>
    <t>Khromykh S. V., Vishnevskiy A. V., Kotler P. D., Antsiferova T. N., Semenova D. V., Kulikova A. V. The Kalba batholith dyke swarms (Eastern Kazakhstan): Mafic magmas effect on granite formation // Lithos. 2022. V. 426-427, 106801. https://doi.org/10.1016/j.lithos.2022.106801.</t>
  </si>
  <si>
    <t>Nozhkin A. D., Turkina O. M., Sal’nikova E. B., Likhanov I. I., Savko K. A. Charnockites of the Central Part of the Anabar Shield: Distribution, Petrogeochemical Composition, Age, and Formation Conditions // Geochemistry International, 2022. V. 60, No. 8, P. 711–723. DOI: 10.1134/S0016702922080055</t>
  </si>
  <si>
    <t>Симонов В.А., Васильев Ю.Р., Котляров А.В., Николенко Е.И., Алиферова Т.А., Шарыгин В.В., Аулбах С. Физико-химические параметры ультраосновных магматических систем Северо-Востока Сибирской платформы (данные по расплавным включениям в хромшпинелидах) // Геология и геофизика. 2022. Т. 63 (12). С. 1630-1652. DOI: 10.15372/GiG2021194</t>
  </si>
  <si>
    <t>Полянский О. П., Ножкин А. Д., Сокол Э. В., Бабичев А. В., Семёнов А. Н. Псевдотахилиты Главного Анабарского разлома (Анабарский щит): петролого-реологические индикаторы плавления и возраст деформаций // Труды Карельского научного центра Российской академии наук. 2022.  №. 5. С. 111-115. doi: 10.17076/geo1678</t>
  </si>
  <si>
    <t>Kirdyashkin A.G., Kirdyashkin A.A. // Temperature profile in the continental lithosphere and in the mantle beneath a continent // Geosphere Research. 2022. No. 2. P. 47-56. doi: 10.17223/25421379/23/3</t>
  </si>
  <si>
    <t>Симонов В.А., Котляров А.В., Чернышов А.И., Юричев А.Н. Условия формирования палеозойских ультраосновных комплексов фундамента Западно-Сибирского осадочного бассейна // Геосферные исследования. 2022. № 2. С. 57-77. doi: 10.17223/25421379/23/4.</t>
  </si>
  <si>
    <t>Buslov M.M., Shcherbanenko T. A., Kulikova A.V., Sennikov N.V. Palaeotectonic reconstructions of the Central Asian folded belt in the Silurian Tuvaella and Retziella brachiopod fauna locations // Lethaia. 2022. V. 55, Iss.1. P. 1-15. https://doi.org/10.18261/let.55.1.7</t>
  </si>
  <si>
    <t>Кирдяшкин А.А., Кирдяшкин А.Г., Бородин А.В.  Влияние плюмов, не вышедших на поверхность, на образование поднятий // Вестник Забайкальского государственного университета. 2022. Т. 28, №. 10.</t>
  </si>
  <si>
    <t>Кирдяшкин А.Г., Кирдяшкин А.А. Геодинамические процессы в склоне поднятия // Вестник Забайкальского государственного университета. 2022.  Т. 28, № 10.</t>
  </si>
  <si>
    <t>Кирдяшкин А.А., Кирдяшкин А.Г., Непогодина Ю.М. Геодинамическая структура течений в верхней и нижней мантии и теплообмен между ними // Вестник Забайкальского государственного университета. 2022. Т. 28, №. 9. С. 16-24. doi: 10.21209/2227-9245-2022-28-9-16-24</t>
  </si>
  <si>
    <t>Гладков И.Н., Кирдяшкин А.Г., Кирдяшкин А.А., Дистанов В.Э.  Моделирование тепловой и гидродинамической структуры расплава в канале плюма, формирующегося в зоне субдукции // Мониторинг. Наука и технологии. 2022.  №. 4(54). С. 6-13. DOI: https://doi.org/10.25714/MNT.2022.54.001</t>
  </si>
  <si>
    <t>Kirdyashkin A.G., Kirdyashkin A.A. Conditions for the formation of uplift by plume that has not reached the surface // Geotectonics. 2022. Vol. 56, No 6.</t>
  </si>
  <si>
    <t>Полянский О.П., Ножкин А.Д., Сокол Э.В., Зиновьев С.В., Семёнов А.Н., Некипелова А.В. Псевдотахилиты Главного Анабарского разлома (Северная Якутия) – петрологические и хронологические индикаторы плавления при высокоскоростных тектонических деформациях // Доклады Российской Академии Наук. 2022. Т. 503, №. 1. С. 18-25. doi:10.31857/S2686739722030094</t>
  </si>
  <si>
    <t>Zhmodik S.M., Buslov M.M., Damdinov B.B., Mironov A.G., Khubanov V.B., Buyantuyev M.G., Damdinova L.B., Airiyants E.V., Kiseleva O.N., Belyanin D.K. Mineralogy, Geochemistry, and Geochronology of the Yehe-Shigna Ophiolitic Massif, Tuva-Mongolian Microcontinent, Southern Siberia: Evidence for a Back-Arc Origin and Geodynamic Implications // Minerals. 2022. V. 12(4), 390. https://doi.org/ 10.3390/min12040390</t>
  </si>
  <si>
    <t>Khromykh S.V., Kotler P.D., Kulikova A.V., Semenova D.V., Minnebaev K.R., Gareev B.I., Batalin G.A., Antsiferova T.N., Il’icheva E.A., Volosov A.S. Early Triassic Monzonite–Granite Series in Eastern Kazakhstan as a Reflection of Siberian Large Igneous Province Activity // Minerals. 2022. 12(9), 1101. https://doi.org/10.3390/min12091101.</t>
  </si>
  <si>
    <t>Симонов В.А., Чернышов А.И., Котляров А.В. Минералогия и генезис ультрабазитов Куртушибинского офиолитового пояса (Западный Саян) // Минералогия. 2022. Т. 8, № 2. С. 49-62. DOI: 10.35597/2313-545X-2022-8-2-5.</t>
  </si>
  <si>
    <t>Inerbaev, T.M., Abuova, A., Kawazoe, Y., and Umetsu, R. (2022) Local ordering and interatomic bonding in magnetostrictive Fe0.85Ga0.15X (X = Ni, Cu, Co, La) alloy. Computational Materials Science, 202, 110934. (IF 3.300) Q1</t>
  </si>
  <si>
    <t>Ishii, T., Ohtani, E., and Shatskiy, A. (2022) Aluminum and hydrogen partitioning between bridgmanite and high-pressure hydrous phases: Implications for water storage in the lower mantle. Earth and Planetary Science Letters, 583, 117441 (IF 5.255) Q1</t>
  </si>
  <si>
    <t>Kuznetsov, A.B., Kokh, K.A., Sagatov, N., Gavryushkin, P.N., Molokeev, M.S., Svetlichnyi, V.A., Lapin, I.N., Kononova, N.G., Shevchenko, V.S., and Bolatov, A. (2022) Synthesis and growth of rare earth borates NaSrR(BO3)2 (R= Ho–Lu, Y, Sc). Inorganic Chemistry, 61, 7497−7505.</t>
  </si>
  <si>
    <t>Inerbaev, T.M., Han, Y., Bekker, T.B., and Kilin, D.S. (2022) Mechanisms of photoluminescence in copper-containing fluoride borate crystals. The Journal of Physical Chemistry C, 126(14), 6119-6128.</t>
  </si>
  <si>
    <t xml:space="preserve">Talgat M. Inerbaev, Yulun Han, Tatyana B. Bekker, and Dmitri S. Kilin Mechanisms of Photoluminescence in Copper-Containing Fluoride Borate Crystals // J. Phys. Chem. C 2022, 126, 14, 6119–6128 April 4, 2022 </t>
  </si>
  <si>
    <t>Druzhbin, D., Rashchenko, S., Shatskiy, A., and Crichton, W. (2022) New high-pressure, high-temperature CaCO3 polymorph. ACS Earth and Space Chemistry, 6(6), 1506-1513. (IF 3.475)</t>
  </si>
  <si>
    <t>Gavryushkin, P.N., Martirosyan, N.S., Rashchenko, S.V., Sagatova, D.N., Sagatov, N.E., Semerikova, A.I., Fedotenko, T.M., and Litasov, K.D. (2022) The first experimental synthesis of Mg orthocarbonate by the reaction MgCO3 + MgO = Mg2CO4 at pressures of the Earth's lower mantle. JETP LETTERS, 116(5), 344-344.</t>
  </si>
  <si>
    <t>Arefiev, A.V., Shatskiy, A., Bekhtenova, A., and Litasov, K.D. (2022) Quench Products of K-Ca-Mg Carbonate Melt at 3 and 6 GPa: Implications for Carbonatite Inclusions in Mantle Minerals. Minerals, 12(9), 1077. (IF 2.818)</t>
  </si>
  <si>
    <t xml:space="preserve">Grishina S., Goryainov S., Oreshonkov A., Karmanov N. Micro‐Raman study of cesanite (Ca2Na3(OH)(SO4)3) in chloride segregations from Udachnaya‐East kimberlites // Journal of Raman Spectroscopy. 2022. V. 53. Issue 3. P. 497-507 </t>
  </si>
  <si>
    <t>10.31857/S2686739722602393</t>
  </si>
  <si>
    <t>10.31857/S2686739722602642</t>
  </si>
  <si>
    <t>Ф.И.О.+DOI</t>
  </si>
  <si>
    <t>Вход Ф.И.О.+DOI</t>
  </si>
  <si>
    <t>Кол-во СТАТЕЙ</t>
  </si>
  <si>
    <t>Балл</t>
  </si>
  <si>
    <t>Коэфф</t>
  </si>
  <si>
    <t>ПРНД</t>
  </si>
  <si>
    <t>PhD</t>
  </si>
  <si>
    <t>Науч. руководство соискателем уч. степени (Вольвах Николай Евгеньевич)</t>
  </si>
  <si>
    <t>Науч. руководство соискателем уч. степени (Сагатов Нурсултан Ерболулы)</t>
  </si>
  <si>
    <t>Науч. руководство соискателем уч. степени (Сагатова Динара Нурлановна)</t>
  </si>
  <si>
    <t>Науч. руководство соискателем уч. степени (Карпович Захар Алексеевич)</t>
  </si>
  <si>
    <t>Науч. руководство соискателем уч. степени (Ильина Ольга Владимировна)</t>
  </si>
  <si>
    <t>Науч. руководство соискателем уч. степени (Девятиярова Анна Сергеевна)</t>
  </si>
  <si>
    <t>Науч. руководство соискателем уч. степени (Беляева Татьяна Владимировна)</t>
  </si>
  <si>
    <t>Науч. руководство соискателем уч. степени (Низаметдинов Ильдар Рафитович)</t>
  </si>
  <si>
    <t>Гибшер Надежда Александровна</t>
  </si>
  <si>
    <t>Науч. руководство соискателем уч. степени (Шапаренко Елена Олеговна)</t>
  </si>
  <si>
    <t>Зольников Иван Дмитриевич</t>
  </si>
  <si>
    <t>Науч. руководство соискателем уч. степени (Картозия Андрей Акакиевич 2021)</t>
  </si>
  <si>
    <t>STD</t>
  </si>
  <si>
    <t>Науч. руководство дипломником (Швецова Елена Евгеньевна)</t>
  </si>
  <si>
    <t>Науч. руководство дипломником (Греку Евгений Дмитриевич)</t>
  </si>
  <si>
    <t>Науч. руководство дипломником (Хан Элона Валерьевна)</t>
  </si>
  <si>
    <t>Науч. руководство дипломником (Яковлев Артем Анатольевич)</t>
  </si>
  <si>
    <t>Науч. руководство дипломником (Тарасов Алексей Андреевич)</t>
  </si>
  <si>
    <t>Науч. руководство дипломником (Манучарян Артур)</t>
  </si>
  <si>
    <t>Науч. руководство дипломником (Зырянова Людмила Вадимовна)</t>
  </si>
  <si>
    <t>Науч. руководство дипломником (Веснин Владислав Сергеевич)</t>
  </si>
  <si>
    <t>Науч. руководство дипломником (Кешиков Александр Евгеньевич)</t>
  </si>
  <si>
    <t>Науч. руководство дипломником (Крутикова Анастасия Константиновна)</t>
  </si>
  <si>
    <t>Науч. руководство дипломником (Малютина Александра Владиславовна)</t>
  </si>
  <si>
    <t>Науч. руководство дипломником (Зубакова Елизавета Анатольевна)</t>
  </si>
  <si>
    <t>Науч. руководство дипломником (Царева Мария Дмитриевна)</t>
  </si>
  <si>
    <t>Науч. руководство дипломником (Ломова Александра Андреевна)</t>
  </si>
  <si>
    <t>ИТОГ ПРНД</t>
  </si>
  <si>
    <t>2022 Балл</t>
  </si>
  <si>
    <t>2021 Балл</t>
  </si>
  <si>
    <t>Банаев Максим Валерьевич</t>
  </si>
  <si>
    <t>Банушкина Софья Викторовна</t>
  </si>
  <si>
    <t>Баталева Юлия Владиславна</t>
  </si>
  <si>
    <t>Берзина Адель Павловна</t>
  </si>
  <si>
    <t>Берзина Анита Николаевна</t>
  </si>
  <si>
    <t>Борисенко Александр Сергеевич</t>
  </si>
  <si>
    <t>Вавилов Михаил Анатольевич</t>
  </si>
  <si>
    <t>Веснин Владислав Сергеевич</t>
  </si>
  <si>
    <t>Виноградова Юлия Геннадьевна</t>
  </si>
  <si>
    <t>Волкова Валерия Евгеньевна</t>
  </si>
  <si>
    <t>Высоцкий Евгений Михайлович</t>
  </si>
  <si>
    <t>Гибшер Анатолий Станиславович</t>
  </si>
  <si>
    <t>Гимон Виктор Олегович</t>
  </si>
  <si>
    <t>Грязнов Иван Александрович</t>
  </si>
  <si>
    <t>Гусев Виктор Александрович</t>
  </si>
  <si>
    <t>Давыдов Алексей Владимирович</t>
  </si>
  <si>
    <t>Дементьев Сергей Николаевич</t>
  </si>
  <si>
    <t>Добрецов Николай Николаевич</t>
  </si>
  <si>
    <t>Дребущак Валерий Анатольевич</t>
  </si>
  <si>
    <t>Егорова Вера Вячеславовна</t>
  </si>
  <si>
    <t>Журкова Инна Сергеевна</t>
  </si>
  <si>
    <t>Затолокина Ксения Игоревна</t>
  </si>
  <si>
    <t>Исакова Александра Тимофеевна</t>
  </si>
  <si>
    <t>Казанцева Лидия Константиновна</t>
  </si>
  <si>
    <t>Калугина Анастасия Дмитриевна</t>
  </si>
  <si>
    <t>Кириллова Екатерина Алексеевна</t>
  </si>
  <si>
    <t>Климов Александр Олегович</t>
  </si>
  <si>
    <t>Козьменко Ольга Алексеевна</t>
  </si>
  <si>
    <t>Куприянов Игорь Николаевич</t>
  </si>
  <si>
    <t>Куряева Руфина Григорьевна</t>
  </si>
  <si>
    <t>Леснов Феликс Петрович</t>
  </si>
  <si>
    <t>Лин Владимир Валерьевич</t>
  </si>
  <si>
    <t>Лямина Виктория Александровна</t>
  </si>
  <si>
    <t>Маликова Екатерина Леонидовна</t>
  </si>
  <si>
    <t>Михеев Евгений Игоревич</t>
  </si>
  <si>
    <t>Михно Анастасия Олеговна</t>
  </si>
  <si>
    <t>Мурзинцев Николай Геннадьевич</t>
  </si>
  <si>
    <t>Нарыжнова Анна Викторовна</t>
  </si>
  <si>
    <t>Нестеренко Глеб Васильевич</t>
  </si>
  <si>
    <t>Нечаев Денис Валерьевич</t>
  </si>
  <si>
    <t>Нигматулина Елена Николаевна</t>
  </si>
  <si>
    <t>Новоселов Иван Дмитриевич</t>
  </si>
  <si>
    <t>Пальчик Надежда Арсентьевна</t>
  </si>
  <si>
    <t>Перепечко Юрий Вадимович</t>
  </si>
  <si>
    <t>Петрова Марина Александровна</t>
  </si>
  <si>
    <t>Подлипский Максим Юрьевич</t>
  </si>
  <si>
    <t>Прошенкин Артем Игоревич</t>
  </si>
  <si>
    <t>Пыряев Александр Николаевич</t>
  </si>
  <si>
    <t>Резвухина Ольга Владимировна</t>
  </si>
  <si>
    <t>Сагатов Нурсултан</t>
  </si>
  <si>
    <t>Сагатова Динара</t>
  </si>
  <si>
    <t>Секисова Виктория Сергеевна</t>
  </si>
  <si>
    <t>Серебрянников Алексей Олегович</t>
  </si>
  <si>
    <t>Симонова Екатерина Александровна</t>
  </si>
  <si>
    <t>Ситникова Екатерина Сергеевна</t>
  </si>
  <si>
    <t>Солнцев Владимир Павлович</t>
  </si>
  <si>
    <t>Сорокин Константин Эдуардович</t>
  </si>
  <si>
    <t>Старикова Анастасия Евгеньевна</t>
  </si>
  <si>
    <t>Титов Анатолий Тихонович</t>
  </si>
  <si>
    <t>Томас Виктор Габриэлевич</t>
  </si>
  <si>
    <t>Туркин Александр Иванович</t>
  </si>
  <si>
    <t>Усова Лариса Викторовна</t>
  </si>
  <si>
    <t>Фидлер Марина Анатольевна</t>
  </si>
  <si>
    <t>Фурсенко Дмитрий Александрович</t>
  </si>
  <si>
    <t>Хлестов Владимир Васильевич</t>
  </si>
  <si>
    <t>Хмельникова Ольга Степановна</t>
  </si>
  <si>
    <t>Хоменко Маргарита Олеговна</t>
  </si>
  <si>
    <t>Хохряков Александр Федорович</t>
  </si>
  <si>
    <t>Шапаренко Елена Олеговна</t>
  </si>
  <si>
    <t>Шаповалова Мария Олеговна</t>
  </si>
  <si>
    <t>Шварцева Ольга Сергеевна</t>
  </si>
  <si>
    <t>Шумская Любовь Григорьевна</t>
  </si>
  <si>
    <t>Щербов Борис Леонидович</t>
  </si>
  <si>
    <t>Бондаренко Полина Валентиновна</t>
  </si>
  <si>
    <t>Греку Евгений Дмитриевич</t>
  </si>
  <si>
    <t>Губанов Николай Васильевич</t>
  </si>
  <si>
    <t>Донских Катерина Георгиевна</t>
  </si>
  <si>
    <t>Зиндобрый Виктор Дмитриевич</t>
  </si>
  <si>
    <t>Зырянова Людмила Вадимовна</t>
  </si>
  <si>
    <t>Зюков Евгений Дмитриевич</t>
  </si>
  <si>
    <t>Карпутин Иван Сергеевич</t>
  </si>
  <si>
    <t>Климова Екатерина Сергеевна</t>
  </si>
  <si>
    <t>Крутикова Анастасия Константиновна</t>
  </si>
  <si>
    <t>Кузнецова Анастасия Владиславовна</t>
  </si>
  <si>
    <t>Машкова Дарья Марковна</t>
  </si>
  <si>
    <t>Милаушкин Максим Вячеславович</t>
  </si>
  <si>
    <t>Нечаев Иван Олегович</t>
  </si>
  <si>
    <t>Пронякин Евгений Алексеевич</t>
  </si>
  <si>
    <t>Смолякова Анна Евгеньевна</t>
  </si>
  <si>
    <t>СТД</t>
  </si>
  <si>
    <t>Низаметдинов Ильдар Рафикович</t>
  </si>
  <si>
    <t>Статус</t>
  </si>
  <si>
    <t>Примечание</t>
  </si>
  <si>
    <t>КАНД/ДОКТ</t>
  </si>
  <si>
    <t>Общий итог</t>
  </si>
  <si>
    <t>Номер лаборатории:</t>
  </si>
  <si>
    <t>Развернуть/свернуть информацию о статьях:</t>
  </si>
  <si>
    <t>Балл ПРНД 2022</t>
  </si>
  <si>
    <t>Коэф.</t>
  </si>
  <si>
    <t>Науч. руководство дипломником (Дранишникова Дарья Евгеньевна)</t>
  </si>
  <si>
    <t>10.1144/SP513-2021-9</t>
  </si>
  <si>
    <t>Geological Society, London, Special Publications</t>
  </si>
  <si>
    <t>Yakovlev, D. A. et al. Diamondiferous kimberlites from recently explored Upper Muna Field (Siberian Craton): petrology, mineralogy and geochemistry insights // Geological Society, London, Special Publications (2022), 513 (1): 71 https://doi.org/10.1144/SP513-2021-9</t>
  </si>
  <si>
    <t>Sklyarov E.V., Lavrenchuk A.V., Mazukabzov A.M. MARBLE DIKES IN THE OLKHON COMPOSITE TERRANE (WEST BAIKAL AREA). Geodynamics &amp; Tectonophysics. 2022;13(5). https://doi.org/10.5800/GT-2022-13-5-0667</t>
  </si>
  <si>
    <t>10.5800/GT-2022-13-5-0667</t>
  </si>
  <si>
    <t xml:space="preserve">A.S. Deviatiiarova, E.V. Sokol, S.N. Kokh, P.V. Khvorov. Monticellite–Spurrite Symplectites: Evidence for a Regressive Stage of the Kochumdek Trap Contact Aureole (Krasnoyarsk Region) // Geology of Ore Deposits, 2022, Vol. 64, No. 8, pp. 584-597. DOI:
10.1134/S1075701522080049
</t>
  </si>
  <si>
    <t>10.1134/S1075701522080049</t>
  </si>
  <si>
    <t>Подугольникова Екатерина Евгеньевна</t>
  </si>
  <si>
    <t>10.26577/ijbch.2022.v15.i2.09</t>
  </si>
  <si>
    <t>Urakaev, F.Kh., M.M. Burkitbayev, and N.V. Khan. 2022. “Biological Activity of Sulfur Nanoparticles in the Sulfur-Dimethyl Sulfoxide-Water System”. International Journal of Biology and Chemistry 15 (2):54-75. https://doi.org/10.26577/ijbch.2022.v15.i2.09.</t>
  </si>
  <si>
    <t>Учёные записки Крымского федерального университета имени В. И. Вернадского</t>
  </si>
  <si>
    <t xml:space="preserve">Kuznetsova SA, Shakhtshneider TP, Mikhailenko MA, Malyar YN, Kichkailo AS, Drebushchak VA, Kuznetsov BN. Preparation and antitumor activity of betulin dipropionate and its composites. Biointerface Res. Appl. Chem. 
2022; Vol. 12 Iss 5:6873-94. https://doi.org/10.33263/BRIAC125.68736894
</t>
  </si>
  <si>
    <t>Маликова, Е. Л. Климатические факторы, формирующие современный эоловый рельеф Надымского Приобья / Е. Л. Маликова // Ученые записки Крымского федерального университета имени В.И. Вернадского. География. Геология. – 2022. – Т. 8, № 4. – С. 264-277. – EDN HYHHNW.</t>
  </si>
  <si>
    <t xml:space="preserve">Biointerface Res. Appl. Chem. </t>
  </si>
  <si>
    <t>10.33263/BRIAC125.68736894</t>
  </si>
  <si>
    <t>A.Y. Barkov, N.D. Tolstykh, R.F. Martin, N. Tamura, Chi Ma, A.A. Nikiforov; Kuvaevite, Ir5Ni10S16, a New Mineral Species, Its Associations and Genetic Features, from the Sisim River Placer Zone, Eastern Sayans. Russ. Geol. Geophys. 2022;; 63 (12): 1373–1387. doi: https://doi.org/10.2113/RGG20224455</t>
  </si>
  <si>
    <t>10.2113/RGG20224455</t>
  </si>
  <si>
    <t>10.47765/0869-7175-2022-10034</t>
  </si>
  <si>
    <r>
      <t>Серебрянников А.О., Логвинова А.М., Соболев Н.В.</t>
    </r>
    <r>
      <rPr>
        <sz val="11"/>
        <color theme="1"/>
        <rFont val="Calibri"/>
        <family val="2"/>
        <charset val="204"/>
        <scheme val="minor"/>
      </rPr>
      <t xml:space="preserve"> Особенности микропримесного состава хромшпинелидов-включений в алмазах из кимберлитов Якутии //  Отечественная геология, 2022, вып.6, с. 50-63.</t>
    </r>
  </si>
  <si>
    <t>10.1134/S1028334X22040122</t>
  </si>
  <si>
    <t>Titanite in Coesite-Kyanite-Bearing Eclogite from Kimberlite Pipe Udachnaya / D. S. Mikhailenko, A. V. Korsakov, Y. G. Xu [et al.] // . – 2022. – Vol. 503, No. 2. – P. 168-174. – DOI 10.1134/S1028334X22040122</t>
  </si>
  <si>
    <t>(Все)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</si>
</sst>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9"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1"/>
      <name val="Calibri"/>
      <family val="2"/>
      <scheme val="minor"/>
    </font>
    <font>
      <b/>
      <sz val="11"/>
      <color theme="1"/>
      <name val="Calibri"/>
      <family val="2"/>
      <charset val="204"/>
      <scheme val="minor"/>
    </font>
    <font>
      <b/>
      <sz val="12"/>
      <color theme="1"/>
      <name val="Calibri"/>
      <family val="2"/>
      <charset val="204"/>
      <scheme val="minor"/>
    </font>
    <font>
      <sz val="14"/>
      <color theme="1"/>
      <name val="Calibri"/>
      <family val="2"/>
      <charset val="204"/>
      <scheme val="minor"/>
    </font>
    <font>
      <sz val="11"/>
      <color rgb="FF000000"/>
      <name val="Calibri"/>
      <family val="2"/>
      <charset val="204"/>
      <scheme val="minor"/>
    </font>
    <font>
      <b/>
      <sz val="12"/>
      <color theme="1"/>
      <name val="Calibri"/>
      <scheme val="minor"/>
    </font>
  </fonts>
  <fills count="3">
    <fill>
      <patternFill patternType="none"/>
    </fill>
    <fill>
      <patternFill patternType="gray125"/>
    </fill>
    <fill>
      <patternFill patternType="solid">
        <fgColor theme="4" tint="0.79998168889431442"/>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s>
  <cellStyleXfs count="2">
    <xf numFmtId="0" fontId="0" fillId="0" borderId="0"/>
    <xf numFmtId="0" fontId="2" fillId="0" borderId="0"/>
  </cellStyleXfs>
  <cellXfs count="3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xf>
    <xf numFmtId="2" fontId="0" fillId="0" borderId="0" xfId="0" applyNumberFormat="1" applyAlignment="1">
      <alignment horizontal="center" vertical="center"/>
    </xf>
    <xf numFmtId="0" fontId="0" fillId="0" borderId="0" xfId="0" applyAlignment="1">
      <alignment horizontal="center"/>
    </xf>
    <xf numFmtId="2" fontId="0" fillId="0" borderId="0" xfId="0" applyNumberFormat="1" applyAlignment="1">
      <alignment horizontal="center"/>
    </xf>
    <xf numFmtId="0" fontId="4" fillId="0" borderId="0" xfId="0" applyFont="1"/>
    <xf numFmtId="0" fontId="0" fillId="0" borderId="1" xfId="0" applyBorder="1" applyAlignment="1">
      <alignment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left" vertical="center"/>
    </xf>
    <xf numFmtId="0" fontId="3" fillId="0" borderId="1" xfId="1" applyFont="1" applyBorder="1" applyAlignment="1">
      <alignment vertical="center"/>
    </xf>
    <xf numFmtId="0" fontId="1" fillId="0" borderId="1" xfId="0" applyFont="1" applyBorder="1" applyAlignment="1">
      <alignment vertical="center"/>
    </xf>
    <xf numFmtId="0" fontId="0" fillId="0" borderId="1" xfId="0" applyNumberFormat="1" applyBorder="1" applyAlignment="1">
      <alignment horizontal="center" vertical="center"/>
    </xf>
    <xf numFmtId="0" fontId="0" fillId="0" borderId="0" xfId="0" applyNumberFormat="1" applyAlignment="1">
      <alignment horizontal="left"/>
    </xf>
    <xf numFmtId="0" fontId="0" fillId="0" borderId="0" xfId="0" applyNumberFormat="1" applyAlignment="1">
      <alignment horizontal="center" vertical="center"/>
    </xf>
    <xf numFmtId="0" fontId="6" fillId="0" borderId="1" xfId="0" pivotButton="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xf>
    <xf numFmtId="2" fontId="5" fillId="0" borderId="2" xfId="0" applyNumberFormat="1" applyFont="1" applyBorder="1" applyAlignment="1">
      <alignment horizontal="center"/>
    </xf>
    <xf numFmtId="0" fontId="5" fillId="0" borderId="0" xfId="0" applyFont="1" applyAlignment="1">
      <alignment horizontal="right" vertical="center"/>
    </xf>
    <xf numFmtId="0" fontId="5" fillId="0" borderId="1" xfId="0" pivotButton="1" applyFont="1" applyBorder="1" applyAlignment="1">
      <alignment horizontal="right"/>
    </xf>
    <xf numFmtId="0" fontId="6" fillId="0" borderId="1" xfId="0" applyFont="1" applyBorder="1" applyAlignment="1">
      <alignment horizont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NumberFormat="1" applyBorder="1" applyAlignment="1">
      <alignment horizontal="center" vertical="center"/>
    </xf>
    <xf numFmtId="0" fontId="0" fillId="0" borderId="3" xfId="0" applyNumberFormat="1" applyBorder="1" applyAlignment="1">
      <alignment horizontal="left" vertical="center"/>
    </xf>
    <xf numFmtId="0" fontId="0" fillId="2" borderId="4" xfId="0" applyFont="1" applyFill="1" applyBorder="1"/>
    <xf numFmtId="0" fontId="0" fillId="0" borderId="1" xfId="0" applyNumberFormat="1" applyBorder="1" applyAlignment="1">
      <alignment horizontal="left" vertical="center"/>
    </xf>
    <xf numFmtId="2" fontId="0" fillId="0" borderId="3" xfId="0" applyNumberFormat="1" applyBorder="1" applyAlignment="1">
      <alignment horizontal="center" vertical="center"/>
    </xf>
    <xf numFmtId="0" fontId="0" fillId="0" borderId="3" xfId="0" applyBorder="1" applyAlignment="1">
      <alignment horizontal="left" vertical="center"/>
    </xf>
    <xf numFmtId="0" fontId="7" fillId="0" borderId="1" xfId="0" applyFont="1" applyBorder="1" applyAlignment="1">
      <alignment vertical="center"/>
    </xf>
    <xf numFmtId="0" fontId="0" fillId="0" borderId="0" xfId="0" applyBorder="1" applyAlignment="1">
      <alignment vertical="center"/>
    </xf>
    <xf numFmtId="164" fontId="6" fillId="0" borderId="1" xfId="0" applyNumberFormat="1" applyFont="1" applyBorder="1" applyAlignment="1">
      <alignment horizontal="center"/>
    </xf>
    <xf numFmtId="0" fontId="0" fillId="0" borderId="4" xfId="0" applyFont="1" applyBorder="1"/>
    <xf numFmtId="2" fontId="8" fillId="0" borderId="2" xfId="0" applyNumberFormat="1" applyFont="1" applyBorder="1" applyAlignment="1">
      <alignment horizontal="center"/>
    </xf>
  </cellXfs>
  <cellStyles count="2">
    <cellStyle name="Обычный" xfId="0" builtinId="0"/>
    <cellStyle name="Обычный 2" xfId="1"/>
  </cellStyles>
  <dxfs count="236">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horizontal="right"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numFmt numFmtId="2" formatCode="0.00"/>
    </dxf>
    <dxf>
      <border>
        <right style="thick">
          <color auto="1"/>
        </right>
      </border>
    </dxf>
    <dxf>
      <border>
        <right style="thick">
          <color auto="1"/>
        </right>
      </border>
    </dxf>
    <dxf>
      <border>
        <right style="thick">
          <color auto="1"/>
        </right>
      </border>
    </dxf>
    <dxf>
      <border>
        <right style="thick">
          <color auto="1"/>
        </right>
      </border>
    </dxf>
    <dxf>
      <border>
        <right style="thick">
          <color auto="1"/>
        </right>
      </border>
    </dxf>
    <dxf>
      <border>
        <right style="thick">
          <color auto="1"/>
        </right>
      </border>
    </dxf>
    <dxf>
      <border>
        <right style="thick">
          <color auto="1"/>
        </righ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2"/>
      </font>
    </dxf>
    <dxf>
      <font>
        <b/>
      </font>
    </dxf>
    <dxf>
      <alignment horizontal="center" readingOrder="0"/>
    </dxf>
    <dxf>
      <alignment horizontal="center" readingOrder="0"/>
    </dxf>
    <dxf>
      <alignment horizontal="center" readingOrder="0"/>
    </dxf>
    <dxf>
      <alignment horizontal="center" readingOrder="0"/>
    </dxf>
    <dxf>
      <numFmt numFmtId="165" formatCode="0.000"/>
    </dxf>
    <dxf>
      <numFmt numFmtId="166" formatCode="0.0000"/>
    </dxf>
    <dxf>
      <numFmt numFmtId="167" formatCode="0.00000"/>
    </dxf>
    <dxf>
      <numFmt numFmtId="168" formatCode="0.000000"/>
    </dxf>
    <dxf>
      <numFmt numFmtId="169" formatCode="0.0000000"/>
    </dxf>
    <dxf>
      <numFmt numFmtId="164" formatCode="0.0000000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horizontal="right"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numFmt numFmtId="2" formatCode="0.00"/>
    </dxf>
    <dxf>
      <border>
        <right style="thick">
          <color auto="1"/>
        </right>
      </border>
    </dxf>
    <dxf>
      <border>
        <right style="thick">
          <color auto="1"/>
        </right>
      </border>
    </dxf>
    <dxf>
      <border>
        <right style="thick">
          <color auto="1"/>
        </right>
      </border>
    </dxf>
    <dxf>
      <border>
        <right style="thick">
          <color auto="1"/>
        </right>
      </border>
    </dxf>
    <dxf>
      <border>
        <right style="thick">
          <color auto="1"/>
        </right>
      </border>
    </dxf>
    <dxf>
      <border>
        <right style="thick">
          <color auto="1"/>
        </right>
      </border>
    </dxf>
    <dxf>
      <border>
        <right style="thick">
          <color auto="1"/>
        </righ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2"/>
      </font>
    </dxf>
    <dxf>
      <font>
        <b/>
      </font>
    </dxf>
    <dxf>
      <alignment horizontal="center" readingOrder="0"/>
    </dxf>
    <dxf>
      <alignment horizontal="center" readingOrder="0"/>
    </dxf>
    <dxf>
      <alignment horizontal="center" readingOrder="0"/>
    </dxf>
    <dxf>
      <alignment horizontal="center" readingOrder="0"/>
    </dxf>
    <dxf>
      <numFmt numFmtId="165" formatCode="0.000"/>
    </dxf>
    <dxf>
      <numFmt numFmtId="166" formatCode="0.0000"/>
    </dxf>
    <dxf>
      <numFmt numFmtId="167" formatCode="0.00000"/>
    </dxf>
    <dxf>
      <numFmt numFmtId="168" formatCode="0.000000"/>
    </dxf>
    <dxf>
      <numFmt numFmtId="169" formatCode="0.0000000"/>
    </dxf>
    <dxf>
      <numFmt numFmtId="164" formatCode="0.00000000"/>
    </dxf>
    <dxf>
      <font>
        <color rgb="FF9C6500"/>
      </font>
      <fill>
        <patternFill>
          <bgColor rgb="FFFFEB9C"/>
        </patternFill>
      </fill>
    </dxf>
    <dxf>
      <font>
        <b/>
        <strike val="0"/>
        <outline val="0"/>
        <shadow val="0"/>
        <u val="none"/>
        <vertAlign val="baseline"/>
        <sz val="12"/>
        <color theme="1"/>
        <name val="Calibri"/>
        <scheme val="minor"/>
      </font>
      <numFmt numFmtId="2" formatCode="0.00"/>
      <alignment horizontal="center" vertical="bottom" textRotation="0" wrapText="0" indent="0" justifyLastLine="0" shrinkToFit="0" readingOrder="0"/>
      <border diagonalUp="0" diagonalDown="0">
        <left style="medium">
          <color auto="1"/>
        </left>
        <right/>
        <top/>
        <bottom/>
        <vertical/>
        <horizontal/>
      </border>
    </dxf>
    <dxf>
      <numFmt numFmtId="2" formatCode="0.00"/>
      <alignment horizontal="center" vertical="bottom" textRotation="0" wrapText="0" indent="0" justifyLastLine="0" shrinkToFit="0" readingOrder="0"/>
    </dxf>
    <dxf>
      <alignment horizontal="general" vertical="center" textRotation="0" wrapText="0" indent="0" justifyLastLine="0" shrinkToFit="0" readingOrder="0"/>
    </dxf>
    <dxf>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0" indent="0" justifyLastLine="0" shrinkToFit="0" readingOrder="0"/>
    </dxf>
    <dxf>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 formatCode="0.00"/>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dxf>
    <dxf>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wrapText="0" indent="0" justifyLastLine="0" shrinkToFit="0" readingOrder="0"/>
    </dxf>
    <dxf>
      <numFmt numFmtId="164" formatCode="0.00000000"/>
    </dxf>
    <dxf>
      <numFmt numFmtId="169" formatCode="0.0000000"/>
    </dxf>
    <dxf>
      <numFmt numFmtId="168" formatCode="0.000000"/>
    </dxf>
    <dxf>
      <numFmt numFmtId="167" formatCode="0.00000"/>
    </dxf>
    <dxf>
      <numFmt numFmtId="166" formatCode="0.0000"/>
    </dxf>
    <dxf>
      <numFmt numFmtId="165" formatCode="0.000"/>
    </dxf>
    <dxf>
      <alignment horizontal="center" readingOrder="0"/>
    </dxf>
    <dxf>
      <alignment horizontal="center" readingOrder="0"/>
    </dxf>
    <dxf>
      <alignment horizontal="center" readingOrder="0"/>
    </dxf>
    <dxf>
      <alignment horizontal="center" readingOrder="0"/>
    </dxf>
    <dxf>
      <font>
        <b/>
      </font>
    </dxf>
    <dxf>
      <font>
        <sz val="1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ck">
          <color auto="1"/>
        </right>
      </border>
    </dxf>
    <dxf>
      <border>
        <right style="thick">
          <color auto="1"/>
        </right>
      </border>
    </dxf>
    <dxf>
      <border>
        <right style="thick">
          <color auto="1"/>
        </right>
      </border>
    </dxf>
    <dxf>
      <border>
        <right style="thick">
          <color auto="1"/>
        </right>
      </border>
    </dxf>
    <dxf>
      <border>
        <right style="thick">
          <color auto="1"/>
        </right>
      </border>
    </dxf>
    <dxf>
      <border>
        <right style="thick">
          <color auto="1"/>
        </right>
      </border>
    </dxf>
    <dxf>
      <border>
        <right style="thick">
          <color auto="1"/>
        </right>
      </border>
    </dxf>
    <dxf>
      <numFmt numFmtId="2" formatCode="0.00"/>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horizontal="right"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2" formatCode="0.00"/>
      <alignment horizontal="center" vertical="bottom"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pivotSource>
    <c:name>[raiting2023.xlsx]Баллы за 2022!Сводная таблица2</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'Баллы за 2022'!$B$3</c:f>
              <c:strCache>
                <c:ptCount val="1"/>
                <c:pt idx="0">
                  <c:v>Итог</c:v>
                </c:pt>
              </c:strCache>
            </c:strRef>
          </c:tx>
          <c:spPr>
            <a:solidFill>
              <a:schemeClr val="accent1"/>
            </a:solidFill>
            <a:ln>
              <a:noFill/>
            </a:ln>
            <a:effectLst/>
          </c:spPr>
          <c:invertIfNegative val="0"/>
          <c:cat>
            <c:strRef>
              <c:f>'Баллы за 2022'!$A$4:$A$240</c:f>
              <c:strCache>
                <c:ptCount val="236"/>
                <c:pt idx="0">
                  <c:v>Агатова Анна Раульевна</c:v>
                </c:pt>
                <c:pt idx="1">
                  <c:v>Агашев Алексей Михайлович</c:v>
                </c:pt>
                <c:pt idx="2">
                  <c:v>Агашева Елена Владимировна</c:v>
                </c:pt>
                <c:pt idx="3">
                  <c:v>Айриянц Евгения Владимировна</c:v>
                </c:pt>
                <c:pt idx="4">
                  <c:v>Арефьев Антон Васильевич</c:v>
                </c:pt>
                <c:pt idx="5">
                  <c:v>Артамонова Светлана Юрьевна</c:v>
                </c:pt>
                <c:pt idx="6">
                  <c:v>Афанасьев Валентин Петрович</c:v>
                </c:pt>
                <c:pt idx="7">
                  <c:v>Ащепков Игорь Викторович</c:v>
                </c:pt>
                <c:pt idx="8">
                  <c:v>Бабич Валерий Васильевич</c:v>
                </c:pt>
                <c:pt idx="9">
                  <c:v>Бабич Юрий Васильевич</c:v>
                </c:pt>
                <c:pt idx="10">
                  <c:v>Бабичев Алексей Владимирович</c:v>
                </c:pt>
                <c:pt idx="11">
                  <c:v>Бадмаева Жомнит Ашоровна</c:v>
                </c:pt>
                <c:pt idx="12">
                  <c:v>Барабаш Екатерина Олеговна</c:v>
                </c:pt>
                <c:pt idx="13">
                  <c:v>Баталева Юлия Владиславна</c:v>
                </c:pt>
                <c:pt idx="14">
                  <c:v>Беккер Татьяна Борисовна</c:v>
                </c:pt>
                <c:pt idx="15">
                  <c:v>Беляева Татьяна Владимировна</c:v>
                </c:pt>
                <c:pt idx="16">
                  <c:v>Белянин Дмитрий Константинович</c:v>
                </c:pt>
                <c:pt idx="17">
                  <c:v>Бехтенова Алтына Ербаяновна</c:v>
                </c:pt>
                <c:pt idx="18">
                  <c:v>Бобров Владислав Андреевич</c:v>
                </c:pt>
                <c:pt idx="19">
                  <c:v>Богуславский Анатолий Евгеньевич</c:v>
                </c:pt>
                <c:pt idx="20">
                  <c:v>Борздов Юрий Михайлович</c:v>
                </c:pt>
                <c:pt idx="21">
                  <c:v>Боровиков Андрей Александрович</c:v>
                </c:pt>
                <c:pt idx="22">
                  <c:v>Бородин Андрей Васильевич</c:v>
                </c:pt>
                <c:pt idx="23">
                  <c:v>Бородина Евгения Викторовна</c:v>
                </c:pt>
                <c:pt idx="24">
                  <c:v>Бородина Ульяна Олеговна</c:v>
                </c:pt>
                <c:pt idx="25">
                  <c:v>Бульбак Тарас Александрович</c:v>
                </c:pt>
                <c:pt idx="26">
                  <c:v>Буслов Михаил Михайлович</c:v>
                </c:pt>
                <c:pt idx="27">
                  <c:v>Васильев Георгий Сергеевич</c:v>
                </c:pt>
                <c:pt idx="28">
                  <c:v>Васильев Юрий Романович</c:v>
                </c:pt>
                <c:pt idx="29">
                  <c:v>Ветров Евгений Валерьевич</c:v>
                </c:pt>
                <c:pt idx="30">
                  <c:v>Ветрова Наталья Игоревна</c:v>
                </c:pt>
                <c:pt idx="31">
                  <c:v>Вишневский Андрей Владиславович</c:v>
                </c:pt>
                <c:pt idx="32">
                  <c:v>Владимиров Владимир Геннадьевич</c:v>
                </c:pt>
                <c:pt idx="33">
                  <c:v>Волосов Алексей Сергеевич</c:v>
                </c:pt>
                <c:pt idx="34">
                  <c:v>Вольвах Анна Олеговна</c:v>
                </c:pt>
                <c:pt idx="35">
                  <c:v>Вольвах Николай Евгеньевич</c:v>
                </c:pt>
                <c:pt idx="36">
                  <c:v>Восель Юлия Сергеевна</c:v>
                </c:pt>
                <c:pt idx="37">
                  <c:v>Гаврюшкин Павел Николаевич</c:v>
                </c:pt>
                <c:pt idx="38">
                  <c:v>Гаськов Иван Васильевич</c:v>
                </c:pt>
                <c:pt idx="39">
                  <c:v>Гаськова Ольга Лукинична</c:v>
                </c:pt>
                <c:pt idx="40">
                  <c:v>Гибшер Надежда Александровна</c:v>
                </c:pt>
                <c:pt idx="41">
                  <c:v>Гладков Игорь Николаевич</c:v>
                </c:pt>
                <c:pt idx="42">
                  <c:v>Голованов Семен Евгеньевич</c:v>
                </c:pt>
                <c:pt idx="43">
                  <c:v>Головин Александр Викторович</c:v>
                </c:pt>
                <c:pt idx="44">
                  <c:v>Голошумова Алина Александровна</c:v>
                </c:pt>
                <c:pt idx="45">
                  <c:v>Гора Марина Павловна</c:v>
                </c:pt>
                <c:pt idx="46">
                  <c:v>Гореявчева Анастасия Александровна</c:v>
                </c:pt>
                <c:pt idx="47">
                  <c:v>Горяйнов Сергей Владимирович</c:v>
                </c:pt>
                <c:pt idx="48">
                  <c:v>Гришина Светлана Николаевна</c:v>
                </c:pt>
                <c:pt idx="49">
                  <c:v>Губанов Николай Васильевич</c:v>
                </c:pt>
                <c:pt idx="50">
                  <c:v>Гудимова Алёна Ивановна</c:v>
                </c:pt>
                <c:pt idx="51">
                  <c:v>Гурова Александра Владимировна</c:v>
                </c:pt>
                <c:pt idx="52">
                  <c:v>Густайтис Мария Алексеевна</c:v>
                </c:pt>
                <c:pt idx="53">
                  <c:v>Дарьин Андрей Викторович</c:v>
                </c:pt>
                <c:pt idx="54">
                  <c:v>Девятиярова Анна Сергеевна</c:v>
                </c:pt>
                <c:pt idx="55">
                  <c:v>Дистанов Валерий Элимирович</c:v>
                </c:pt>
                <c:pt idx="56">
                  <c:v>Дорошкевич Анна Геннадьевна</c:v>
                </c:pt>
                <c:pt idx="57">
                  <c:v>Дребущак Валерий Анатольевич</c:v>
                </c:pt>
                <c:pt idx="58">
                  <c:v>Елисеев Александр Павлович</c:v>
                </c:pt>
                <c:pt idx="59">
                  <c:v>Жданова Анастасия Николаевна</c:v>
                </c:pt>
                <c:pt idx="60">
                  <c:v>Жимулев Егор Игоревич</c:v>
                </c:pt>
                <c:pt idx="61">
                  <c:v>Жимулев Федор Игоревич</c:v>
                </c:pt>
                <c:pt idx="62">
                  <c:v>Житова Людмила Михайловна</c:v>
                </c:pt>
                <c:pt idx="63">
                  <c:v>Жмодик Сергей Михайлович</c:v>
                </c:pt>
                <c:pt idx="64">
                  <c:v>Заякина Светлана Борисовна</c:v>
                </c:pt>
                <c:pt idx="65">
                  <c:v>Здроков Евгений Владимирович</c:v>
                </c:pt>
                <c:pt idx="66">
                  <c:v>Здрокова Марина Сергеевна</c:v>
                </c:pt>
                <c:pt idx="67">
                  <c:v>Зиновьев Сергей Валентинович</c:v>
                </c:pt>
                <c:pt idx="68">
                  <c:v>Зольников Иван Дмитриевич</c:v>
                </c:pt>
                <c:pt idx="69">
                  <c:v>Зубакова Елизавета Анатольевна</c:v>
                </c:pt>
                <c:pt idx="70">
                  <c:v>Зыкин Владимир Сергеевич</c:v>
                </c:pt>
                <c:pt idx="71">
                  <c:v>Зыкина Валентина Семеновна</c:v>
                </c:pt>
                <c:pt idx="72">
                  <c:v>Иванов Александр Владимирович</c:v>
                </c:pt>
                <c:pt idx="73">
                  <c:v>Иванова Оксана Александровна</c:v>
                </c:pt>
                <c:pt idx="74">
                  <c:v>Избродин Иван Александрович</c:v>
                </c:pt>
                <c:pt idx="75">
                  <c:v>Изох Андрей Эмильевич</c:v>
                </c:pt>
                <c:pt idx="76">
                  <c:v>Ильин Андрей Александрович</c:v>
                </c:pt>
                <c:pt idx="77">
                  <c:v>Ильина Ольга Владимировна</c:v>
                </c:pt>
                <c:pt idx="78">
                  <c:v>Ильичева Екатерина Александровна</c:v>
                </c:pt>
                <c:pt idx="79">
                  <c:v>Имомназаров Шерзад Холматжонович</c:v>
                </c:pt>
                <c:pt idx="80">
                  <c:v>Инербаев Талгат Муратович</c:v>
                </c:pt>
                <c:pt idx="81">
                  <c:v>Исаенко Людмила Ивановна</c:v>
                </c:pt>
                <c:pt idx="82">
                  <c:v>Калинин Юрий Александрович</c:v>
                </c:pt>
                <c:pt idx="83">
                  <c:v>Калугин Валерий Михайлович</c:v>
                </c:pt>
                <c:pt idx="84">
                  <c:v>Калугин Иван Александрович</c:v>
                </c:pt>
                <c:pt idx="85">
                  <c:v>Карманов Николай Семёнович</c:v>
                </c:pt>
                <c:pt idx="86">
                  <c:v>Кармышева Ирина Владимировна</c:v>
                </c:pt>
                <c:pt idx="87">
                  <c:v>Карпович Захар Алексеевич</c:v>
                </c:pt>
                <c:pt idx="88">
                  <c:v>Картозия Андрей Акакиевич</c:v>
                </c:pt>
                <c:pt idx="89">
                  <c:v>Кирдяшкин Алексей Анатольевич</c:v>
                </c:pt>
                <c:pt idx="90">
                  <c:v>Кирдяшкин Анатолий Григорьевич</c:v>
                </c:pt>
                <c:pt idx="91">
                  <c:v>Кириченко Иван Сергеевич</c:v>
                </c:pt>
                <c:pt idx="92">
                  <c:v>Киселева Валентина Юрьевна</c:v>
                </c:pt>
                <c:pt idx="93">
                  <c:v>Киселева Ольга Николаевна</c:v>
                </c:pt>
                <c:pt idx="94">
                  <c:v>Колесниченко Мария Владимировна</c:v>
                </c:pt>
                <c:pt idx="95">
                  <c:v>Колпаков Владислав Владимирович</c:v>
                </c:pt>
                <c:pt idx="96">
                  <c:v>Кононова Надежда Георгиевна</c:v>
                </c:pt>
                <c:pt idx="97">
                  <c:v>Коржнева Ксения Евгеньевна</c:v>
                </c:pt>
                <c:pt idx="98">
                  <c:v>Королюк Владимир Николаевич</c:v>
                </c:pt>
                <c:pt idx="99">
                  <c:v>Корсаков Андрей Викторович</c:v>
                </c:pt>
                <c:pt idx="100">
                  <c:v>Котлер Павел Дмитриевич</c:v>
                </c:pt>
                <c:pt idx="101">
                  <c:v>Котляров Алексей Васильевич</c:v>
                </c:pt>
                <c:pt idx="102">
                  <c:v>Кох Александр Егорович</c:v>
                </c:pt>
                <c:pt idx="103">
                  <c:v>Кох Константин Александрович</c:v>
                </c:pt>
                <c:pt idx="104">
                  <c:v>Кох Светлана Николаевна</c:v>
                </c:pt>
                <c:pt idx="105">
                  <c:v>Кравченко Анна Александровна</c:v>
                </c:pt>
                <c:pt idx="106">
                  <c:v>Кривоногов Сергей Константинович</c:v>
                </c:pt>
                <c:pt idx="107">
                  <c:v>Криницын Павел Геннадьевич</c:v>
                </c:pt>
                <c:pt idx="108">
                  <c:v>Кропачева Марья Юрьевна</c:v>
                </c:pt>
                <c:pt idx="109">
                  <c:v>Крук Алексей Николаевич</c:v>
                </c:pt>
                <c:pt idx="110">
                  <c:v>Крук Михаил Николаевич</c:v>
                </c:pt>
                <c:pt idx="111">
                  <c:v>Крылов Александр Александрович</c:v>
                </c:pt>
                <c:pt idx="112">
                  <c:v>Кузнецов Артем Борисович</c:v>
                </c:pt>
                <c:pt idx="113">
                  <c:v>Кузьмин Дмитрий Владимирович</c:v>
                </c:pt>
                <c:pt idx="114">
                  <c:v>Кузьмин Ярослав Всеволодович</c:v>
                </c:pt>
                <c:pt idx="115">
                  <c:v>Куйбида Максим Леонидович</c:v>
                </c:pt>
                <c:pt idx="116">
                  <c:v>Куликова Анна Викторовна</c:v>
                </c:pt>
                <c:pt idx="117">
                  <c:v>Курусь Алексей Федорович</c:v>
                </c:pt>
                <c:pt idx="118">
                  <c:v>Лаврентьев Юрий Григорьевич</c:v>
                </c:pt>
                <c:pt idx="119">
                  <c:v>Лавренчук Андрей Всеволодович</c:v>
                </c:pt>
                <c:pt idx="120">
                  <c:v>Лазарева Елена Владимировна</c:v>
                </c:pt>
                <c:pt idx="121">
                  <c:v>Леонова Галина Александровна</c:v>
                </c:pt>
                <c:pt idx="122">
                  <c:v>Летникова Елена Феликсовна</c:v>
                </c:pt>
                <c:pt idx="123">
                  <c:v>Лиханов Игорь Иванович</c:v>
                </c:pt>
                <c:pt idx="124">
                  <c:v>Лихачева Анна Юрьевна</c:v>
                </c:pt>
                <c:pt idx="125">
                  <c:v>Лобанов Сергей Иванович</c:v>
                </c:pt>
                <c:pt idx="126">
                  <c:v>Логвинова Алла Михайловна</c:v>
                </c:pt>
                <c:pt idx="127">
                  <c:v>Макарова Ирина Владимировна</c:v>
                </c:pt>
                <c:pt idx="128">
                  <c:v>Маликов Дмитрий Геннадьевич</c:v>
                </c:pt>
                <c:pt idx="129">
                  <c:v>Маликова Екатерина Леонидовна</c:v>
                </c:pt>
                <c:pt idx="130">
                  <c:v>Маликова Ирина Николаевна</c:v>
                </c:pt>
                <c:pt idx="131">
                  <c:v>Малов Виктор Игоревич</c:v>
                </c:pt>
                <c:pt idx="132">
                  <c:v>Малов Георгий Игоревич</c:v>
                </c:pt>
                <c:pt idx="133">
                  <c:v>Малыгина Елена Вениаминовна</c:v>
                </c:pt>
                <c:pt idx="134">
                  <c:v>Мальцев Антон Евгеньевич</c:v>
                </c:pt>
                <c:pt idx="135">
                  <c:v>Малютина Александра Владиславовна</c:v>
                </c:pt>
                <c:pt idx="136">
                  <c:v>Маркович Татьяна Ивановна</c:v>
                </c:pt>
                <c:pt idx="137">
                  <c:v>Машковцев Рудольф Иванович</c:v>
                </c:pt>
                <c:pt idx="138">
                  <c:v>Медведь Ирина Викторовна</c:v>
                </c:pt>
                <c:pt idx="139">
                  <c:v>Мезина Ксения Александровна</c:v>
                </c:pt>
                <c:pt idx="140">
                  <c:v>Мельгунов Михаил Сергеевич</c:v>
                </c:pt>
                <c:pt idx="141">
                  <c:v>Мирошниченко Леонид Валерьевич</c:v>
                </c:pt>
                <c:pt idx="142">
                  <c:v>Михайленко Денис Сергеевич</c:v>
                </c:pt>
                <c:pt idx="143">
                  <c:v>Мороз Татьяна Николаевна</c:v>
                </c:pt>
                <c:pt idx="144">
                  <c:v>Муравьева Елена Андреевна</c:v>
                </c:pt>
                <c:pt idx="145">
                  <c:v>Мягкая Ирина Николаевна</c:v>
                </c:pt>
                <c:pt idx="146">
                  <c:v>Нарара Брайан Папиванаше</c:v>
                </c:pt>
                <c:pt idx="147">
                  <c:v>Неволько Петр Александрович</c:v>
                </c:pt>
                <c:pt idx="148">
                  <c:v>Некипелова Анна Владиславовна</c:v>
                </c:pt>
                <c:pt idx="149">
                  <c:v>Непогодина Юлия Михайловна</c:v>
                </c:pt>
                <c:pt idx="150">
                  <c:v>Непоп Роман Кириллович</c:v>
                </c:pt>
                <c:pt idx="151">
                  <c:v>Низаметдинов Ильдар Рафитович</c:v>
                </c:pt>
                <c:pt idx="152">
                  <c:v>Николаева Ирина Викторовна</c:v>
                </c:pt>
                <c:pt idx="153">
                  <c:v>Новиков Игорь Станиславович</c:v>
                </c:pt>
                <c:pt idx="154">
                  <c:v>Ножкин Александр Дмитриевич</c:v>
                </c:pt>
                <c:pt idx="155">
                  <c:v>Нугуманова Язгуль Наилевна</c:v>
                </c:pt>
                <c:pt idx="156">
                  <c:v>Овдина Екатерина Андреевна</c:v>
                </c:pt>
                <c:pt idx="157">
                  <c:v>Овчинников Иван Юрьевич</c:v>
                </c:pt>
                <c:pt idx="158">
                  <c:v>Овчинников Юрий Иванович</c:v>
                </c:pt>
                <c:pt idx="159">
                  <c:v>Палесский Станислав Владиславович</c:v>
                </c:pt>
                <c:pt idx="160">
                  <c:v>Пальянов Юрий Николаевич</c:v>
                </c:pt>
                <c:pt idx="161">
                  <c:v>Пальянова Галина Александровна</c:v>
                </c:pt>
                <c:pt idx="162">
                  <c:v>Панина Лия Ивановна</c:v>
                </c:pt>
                <c:pt idx="163">
                  <c:v>Перфилова Алина Александровна</c:v>
                </c:pt>
                <c:pt idx="164">
                  <c:v>Подугольникова Екатерина Евгеньевна</c:v>
                </c:pt>
                <c:pt idx="165">
                  <c:v>Полянский Олег Петрович</c:v>
                </c:pt>
                <c:pt idx="166">
                  <c:v>Пономарчук Антон Викторович</c:v>
                </c:pt>
                <c:pt idx="167">
                  <c:v>Пономарчук Виктор Антонович</c:v>
                </c:pt>
                <c:pt idx="168">
                  <c:v>Похиленко Людмила Николаевна</c:v>
                </c:pt>
                <c:pt idx="169">
                  <c:v>Похиленко Николай Петрович</c:v>
                </c:pt>
                <c:pt idx="170">
                  <c:v>Прокопьев Илья Романович</c:v>
                </c:pt>
                <c:pt idx="171">
                  <c:v>Рагозин Алексей Львович</c:v>
                </c:pt>
                <c:pt idx="172">
                  <c:v>Ращенко Сергей Владимирович</c:v>
                </c:pt>
                <c:pt idx="173">
                  <c:v>Ревердатто Владимир Викторович</c:v>
                </c:pt>
                <c:pt idx="174">
                  <c:v>Редин Юрий Олегович</c:v>
                </c:pt>
                <c:pt idx="175">
                  <c:v>Редина Анна Андреевна</c:v>
                </c:pt>
                <c:pt idx="176">
                  <c:v>Резвухин Дмитрий Иванович</c:v>
                </c:pt>
                <c:pt idx="177">
                  <c:v>Реутский Вадим Николаевич</c:v>
                </c:pt>
                <c:pt idx="178">
                  <c:v>Рокосова Елена Юрьевна</c:v>
                </c:pt>
                <c:pt idx="179">
                  <c:v>Романенко Александр Владимирович</c:v>
                </c:pt>
                <c:pt idx="180">
                  <c:v>Рубанов Максим Викторович</c:v>
                </c:pt>
                <c:pt idx="181">
                  <c:v>Руднев Сергей Николаевич</c:v>
                </c:pt>
                <c:pt idx="182">
                  <c:v>Рябов Виктор Владимирович</c:v>
                </c:pt>
                <c:pt idx="183">
                  <c:v>Рябуха Мария Алексеевна</c:v>
                </c:pt>
                <c:pt idx="184">
                  <c:v>Сагатов Нурсултан </c:v>
                </c:pt>
                <c:pt idx="185">
                  <c:v>Сагатова Динара</c:v>
                </c:pt>
                <c:pt idx="186">
                  <c:v>Сарыг-оол Багай-оол Юрьевич</c:v>
                </c:pt>
                <c:pt idx="187">
                  <c:v>Сафонова Инна Юрьевна</c:v>
                </c:pt>
                <c:pt idx="188">
                  <c:v>Светлицкая Татьяна Владимировна</c:v>
                </c:pt>
                <c:pt idx="189">
                  <c:v>Селятицкий Александр Юрьевич</c:v>
                </c:pt>
                <c:pt idx="190">
                  <c:v>Семенов Александр Николаевич</c:v>
                </c:pt>
                <c:pt idx="191">
                  <c:v>Семенова Дина Валерьевна</c:v>
                </c:pt>
                <c:pt idx="192">
                  <c:v>Семерикова Анна Ивановна</c:v>
                </c:pt>
                <c:pt idx="193">
                  <c:v>Серебрянников Алексей Олегович</c:v>
                </c:pt>
                <c:pt idx="194">
                  <c:v>Сереткин Юрий Владимирович</c:v>
                </c:pt>
                <c:pt idx="195">
                  <c:v>Симонов Владимир Александрович</c:v>
                </c:pt>
                <c:pt idx="196">
                  <c:v>Синякова Елена Федоровна</c:v>
                </c:pt>
                <c:pt idx="197">
                  <c:v>Смирнов Сергей Захарович</c:v>
                </c:pt>
                <c:pt idx="198">
                  <c:v>Сокол Александр Григорьевич</c:v>
                </c:pt>
                <c:pt idx="199">
                  <c:v>Сокол Эллина Владимировна</c:v>
                </c:pt>
                <c:pt idx="200">
                  <c:v>Соловьев Константин Андреевич</c:v>
                </c:pt>
                <c:pt idx="201">
                  <c:v>Солотчин Павел Анатольевич</c:v>
                </c:pt>
                <c:pt idx="202">
                  <c:v>Солотчина Эмилия Павловна</c:v>
                </c:pt>
                <c:pt idx="203">
                  <c:v>Сонин Валерий Михайлович</c:v>
                </c:pt>
                <c:pt idx="204">
                  <c:v>Софронова София Михайловна</c:v>
                </c:pt>
                <c:pt idx="205">
                  <c:v>Страховенко Вера Дмитриевна</c:v>
                </c:pt>
                <c:pt idx="206">
                  <c:v>Сухоруков Василий Петрович</c:v>
                </c:pt>
                <c:pt idx="207">
                  <c:v>Тарасов Алексей Андреевич</c:v>
                </c:pt>
                <c:pt idx="208">
                  <c:v>Тарасова Александра Юрьевна</c:v>
                </c:pt>
                <c:pt idx="209">
                  <c:v>Тимина Татьяна Юрьевна</c:v>
                </c:pt>
                <c:pt idx="210">
                  <c:v>Толстых Надежда Дмитриевна</c:v>
                </c:pt>
                <c:pt idx="211">
                  <c:v>Томиленко Анатолий Алексеевич</c:v>
                </c:pt>
                <c:pt idx="212">
                  <c:v>Травин Алексей Валентинович</c:v>
                </c:pt>
                <c:pt idx="213">
                  <c:v>Туркина Ольга Михайловна</c:v>
                </c:pt>
                <c:pt idx="214">
                  <c:v>Тычков Николай Сергеевич</c:v>
                </c:pt>
                <c:pt idx="215">
                  <c:v>Уракаев Фарит Хисамутдинович</c:v>
                </c:pt>
                <c:pt idx="216">
                  <c:v>Фоминых Павел Андреевич</c:v>
                </c:pt>
                <c:pt idx="217">
                  <c:v>Фурман Ольга Владимировна</c:v>
                </c:pt>
                <c:pt idx="218">
                  <c:v>Хромых Сергей Владимирович</c:v>
                </c:pt>
                <c:pt idx="219">
                  <c:v>Хусаинова Альфия Шамилевна</c:v>
                </c:pt>
                <c:pt idx="220">
                  <c:v>Чеботарев Дмитрий Александрович</c:v>
                </c:pt>
                <c:pt idx="221">
                  <c:v>Чепуров Алексей Анатольевич</c:v>
                </c:pt>
                <c:pt idx="222">
                  <c:v>Чепуров Анатолий Ильич</c:v>
                </c:pt>
                <c:pt idx="223">
                  <c:v>Чугуевский Алексей Викторович</c:v>
                </c:pt>
                <c:pt idx="224">
                  <c:v>Шавекин Алексей Сергеевич</c:v>
                </c:pt>
                <c:pt idx="225">
                  <c:v>Шарыгин Виктор Викторович</c:v>
                </c:pt>
                <c:pt idx="226">
                  <c:v>Шацкий Антон Фарисович</c:v>
                </c:pt>
                <c:pt idx="227">
                  <c:v>Шацкий Владислав Станиславович</c:v>
                </c:pt>
                <c:pt idx="228">
                  <c:v>Шевко Артем Яковлевич</c:v>
                </c:pt>
                <c:pt idx="229">
                  <c:v>Шевченко Вячеслав Сергеевич</c:v>
                </c:pt>
                <c:pt idx="230">
                  <c:v>Шелепаев Роман Аркадиевич</c:v>
                </c:pt>
                <c:pt idx="231">
                  <c:v>Шелепов Ярослав Юрьевич</c:v>
                </c:pt>
                <c:pt idx="232">
                  <c:v>Шемелина Ольга Владимировна</c:v>
                </c:pt>
                <c:pt idx="233">
                  <c:v>Широносова Галина Петровна</c:v>
                </c:pt>
                <c:pt idx="234">
                  <c:v>Юдин Денис Сергеевич</c:v>
                </c:pt>
                <c:pt idx="235">
                  <c:v>Яковлев Владислав Александрович</c:v>
                </c:pt>
              </c:strCache>
            </c:strRef>
          </c:cat>
          <c:val>
            <c:numRef>
              <c:f>'Баллы за 2022'!$B$4:$B$240</c:f>
              <c:numCache>
                <c:formatCode>0.00000000</c:formatCode>
                <c:ptCount val="236"/>
                <c:pt idx="0">
                  <c:v>11.5</c:v>
                </c:pt>
                <c:pt idx="1">
                  <c:v>58.044444444444444</c:v>
                </c:pt>
                <c:pt idx="2">
                  <c:v>9.7777777777777786</c:v>
                </c:pt>
                <c:pt idx="3">
                  <c:v>31.285714285714288</c:v>
                </c:pt>
                <c:pt idx="4">
                  <c:v>19.5</c:v>
                </c:pt>
                <c:pt idx="5">
                  <c:v>15.6</c:v>
                </c:pt>
                <c:pt idx="6">
                  <c:v>84.091666666666683</c:v>
                </c:pt>
                <c:pt idx="7">
                  <c:v>53.416666666666664</c:v>
                </c:pt>
                <c:pt idx="8">
                  <c:v>12.621212121212121</c:v>
                </c:pt>
                <c:pt idx="9">
                  <c:v>26.666666666666664</c:v>
                </c:pt>
                <c:pt idx="10">
                  <c:v>16.399999999999999</c:v>
                </c:pt>
                <c:pt idx="11">
                  <c:v>2.3333333333333335</c:v>
                </c:pt>
                <c:pt idx="12">
                  <c:v>1.4</c:v>
                </c:pt>
                <c:pt idx="13">
                  <c:v>7.2</c:v>
                </c:pt>
                <c:pt idx="14">
                  <c:v>21</c:v>
                </c:pt>
                <c:pt idx="15">
                  <c:v>32.5</c:v>
                </c:pt>
                <c:pt idx="16">
                  <c:v>31.297619047619047</c:v>
                </c:pt>
                <c:pt idx="17">
                  <c:v>19.5</c:v>
                </c:pt>
                <c:pt idx="18">
                  <c:v>17.342857142857142</c:v>
                </c:pt>
                <c:pt idx="19">
                  <c:v>3.5</c:v>
                </c:pt>
                <c:pt idx="20">
                  <c:v>7.2</c:v>
                </c:pt>
                <c:pt idx="21">
                  <c:v>8</c:v>
                </c:pt>
                <c:pt idx="22">
                  <c:v>2.3333333333333335</c:v>
                </c:pt>
                <c:pt idx="23">
                  <c:v>12</c:v>
                </c:pt>
                <c:pt idx="24">
                  <c:v>25.2</c:v>
                </c:pt>
                <c:pt idx="25">
                  <c:v>19.142857142857142</c:v>
                </c:pt>
                <c:pt idx="26">
                  <c:v>19.649999999999999</c:v>
                </c:pt>
                <c:pt idx="27">
                  <c:v>7</c:v>
                </c:pt>
                <c:pt idx="28">
                  <c:v>2.5714285714285716</c:v>
                </c:pt>
                <c:pt idx="29">
                  <c:v>22.7</c:v>
                </c:pt>
                <c:pt idx="30">
                  <c:v>23.5</c:v>
                </c:pt>
                <c:pt idx="31">
                  <c:v>20.25</c:v>
                </c:pt>
                <c:pt idx="32">
                  <c:v>5.2750000000000004</c:v>
                </c:pt>
                <c:pt idx="33">
                  <c:v>3.9</c:v>
                </c:pt>
                <c:pt idx="34">
                  <c:v>43.1</c:v>
                </c:pt>
                <c:pt idx="35">
                  <c:v>35.6</c:v>
                </c:pt>
                <c:pt idx="36">
                  <c:v>3.166666666666667</c:v>
                </c:pt>
                <c:pt idx="37">
                  <c:v>67.65865384615384</c:v>
                </c:pt>
                <c:pt idx="38">
                  <c:v>18</c:v>
                </c:pt>
                <c:pt idx="39">
                  <c:v>8.3666666666666671</c:v>
                </c:pt>
                <c:pt idx="40">
                  <c:v>30</c:v>
                </c:pt>
                <c:pt idx="41">
                  <c:v>20.25</c:v>
                </c:pt>
                <c:pt idx="42">
                  <c:v>3</c:v>
                </c:pt>
                <c:pt idx="43">
                  <c:v>109.825</c:v>
                </c:pt>
                <c:pt idx="44">
                  <c:v>18.916666666666664</c:v>
                </c:pt>
                <c:pt idx="45">
                  <c:v>1.7142857142857142</c:v>
                </c:pt>
                <c:pt idx="46">
                  <c:v>9.6923076923076916</c:v>
                </c:pt>
                <c:pt idx="47">
                  <c:v>44.7</c:v>
                </c:pt>
                <c:pt idx="48">
                  <c:v>19.5</c:v>
                </c:pt>
                <c:pt idx="49">
                  <c:v>1.4583333333333335</c:v>
                </c:pt>
                <c:pt idx="50">
                  <c:v>9.7777777777777786</c:v>
                </c:pt>
                <c:pt idx="51">
                  <c:v>2.0571428571428569</c:v>
                </c:pt>
                <c:pt idx="52">
                  <c:v>27.216666666666669</c:v>
                </c:pt>
                <c:pt idx="53">
                  <c:v>2</c:v>
                </c:pt>
                <c:pt idx="54">
                  <c:v>10.75</c:v>
                </c:pt>
                <c:pt idx="55">
                  <c:v>20.25</c:v>
                </c:pt>
                <c:pt idx="56">
                  <c:v>35.262500000000003</c:v>
                </c:pt>
                <c:pt idx="57">
                  <c:v>1.7142857142857142</c:v>
                </c:pt>
                <c:pt idx="58">
                  <c:v>32.166666666666664</c:v>
                </c:pt>
                <c:pt idx="59">
                  <c:v>15.835164835164836</c:v>
                </c:pt>
                <c:pt idx="60">
                  <c:v>89.025000000000006</c:v>
                </c:pt>
                <c:pt idx="61">
                  <c:v>23.7</c:v>
                </c:pt>
                <c:pt idx="62">
                  <c:v>5.7142857142857144</c:v>
                </c:pt>
                <c:pt idx="63">
                  <c:v>51.140259740259737</c:v>
                </c:pt>
                <c:pt idx="64">
                  <c:v>2</c:v>
                </c:pt>
                <c:pt idx="65">
                  <c:v>7.2</c:v>
                </c:pt>
                <c:pt idx="66">
                  <c:v>5.75</c:v>
                </c:pt>
                <c:pt idx="67">
                  <c:v>6</c:v>
                </c:pt>
                <c:pt idx="68">
                  <c:v>30</c:v>
                </c:pt>
                <c:pt idx="69">
                  <c:v>0.75</c:v>
                </c:pt>
                <c:pt idx="70">
                  <c:v>47.75</c:v>
                </c:pt>
                <c:pt idx="71">
                  <c:v>34.1</c:v>
                </c:pt>
                <c:pt idx="72">
                  <c:v>7.2</c:v>
                </c:pt>
                <c:pt idx="73">
                  <c:v>10.066666666666666</c:v>
                </c:pt>
                <c:pt idx="74">
                  <c:v>23.125</c:v>
                </c:pt>
                <c:pt idx="75">
                  <c:v>33.262500000000003</c:v>
                </c:pt>
                <c:pt idx="76">
                  <c:v>6</c:v>
                </c:pt>
                <c:pt idx="77">
                  <c:v>7.2</c:v>
                </c:pt>
                <c:pt idx="78">
                  <c:v>3.9</c:v>
                </c:pt>
                <c:pt idx="79">
                  <c:v>10</c:v>
                </c:pt>
                <c:pt idx="80">
                  <c:v>36.75</c:v>
                </c:pt>
                <c:pt idx="81">
                  <c:v>34.38095238095238</c:v>
                </c:pt>
                <c:pt idx="82">
                  <c:v>71.400000000000006</c:v>
                </c:pt>
                <c:pt idx="83">
                  <c:v>3.2142857142857144</c:v>
                </c:pt>
                <c:pt idx="84">
                  <c:v>14.371212121212121</c:v>
                </c:pt>
                <c:pt idx="85">
                  <c:v>53.1</c:v>
                </c:pt>
                <c:pt idx="86">
                  <c:v>5.6749999999999998</c:v>
                </c:pt>
                <c:pt idx="87">
                  <c:v>26.625</c:v>
                </c:pt>
                <c:pt idx="88">
                  <c:v>20.366666666666667</c:v>
                </c:pt>
                <c:pt idx="89">
                  <c:v>27.166666666666664</c:v>
                </c:pt>
                <c:pt idx="90">
                  <c:v>36.833333333333336</c:v>
                </c:pt>
                <c:pt idx="91">
                  <c:v>11.8</c:v>
                </c:pt>
                <c:pt idx="92">
                  <c:v>6</c:v>
                </c:pt>
                <c:pt idx="93">
                  <c:v>31.285714285714288</c:v>
                </c:pt>
                <c:pt idx="94">
                  <c:v>6</c:v>
                </c:pt>
                <c:pt idx="95">
                  <c:v>5.3333333333333339</c:v>
                </c:pt>
                <c:pt idx="96">
                  <c:v>25.442307692307693</c:v>
                </c:pt>
                <c:pt idx="97">
                  <c:v>7</c:v>
                </c:pt>
                <c:pt idx="98">
                  <c:v>18.45</c:v>
                </c:pt>
                <c:pt idx="99">
                  <c:v>61.716666666666669</c:v>
                </c:pt>
                <c:pt idx="100">
                  <c:v>33.371428571428574</c:v>
                </c:pt>
                <c:pt idx="101">
                  <c:v>12.438095238095238</c:v>
                </c:pt>
                <c:pt idx="102">
                  <c:v>25.442307692307693</c:v>
                </c:pt>
                <c:pt idx="103">
                  <c:v>63.314942900237014</c:v>
                </c:pt>
                <c:pt idx="104">
                  <c:v>22.25</c:v>
                </c:pt>
                <c:pt idx="105">
                  <c:v>4</c:v>
                </c:pt>
                <c:pt idx="106">
                  <c:v>12.317582417582416</c:v>
                </c:pt>
                <c:pt idx="107">
                  <c:v>1.7142857142857142</c:v>
                </c:pt>
                <c:pt idx="108">
                  <c:v>13.166666666666668</c:v>
                </c:pt>
                <c:pt idx="109">
                  <c:v>18</c:v>
                </c:pt>
                <c:pt idx="110">
                  <c:v>16</c:v>
                </c:pt>
                <c:pt idx="111">
                  <c:v>7.2</c:v>
                </c:pt>
                <c:pt idx="112">
                  <c:v>30.030542986425338</c:v>
                </c:pt>
                <c:pt idx="113">
                  <c:v>35.142857142857146</c:v>
                </c:pt>
                <c:pt idx="114">
                  <c:v>66.5</c:v>
                </c:pt>
                <c:pt idx="115">
                  <c:v>2.4</c:v>
                </c:pt>
                <c:pt idx="116">
                  <c:v>40.65</c:v>
                </c:pt>
                <c:pt idx="117">
                  <c:v>17</c:v>
                </c:pt>
                <c:pt idx="118">
                  <c:v>15</c:v>
                </c:pt>
                <c:pt idx="119">
                  <c:v>10.4375</c:v>
                </c:pt>
                <c:pt idx="120">
                  <c:v>39.047402597402595</c:v>
                </c:pt>
                <c:pt idx="121">
                  <c:v>48.00952380952382</c:v>
                </c:pt>
                <c:pt idx="122">
                  <c:v>14.2</c:v>
                </c:pt>
                <c:pt idx="123">
                  <c:v>82</c:v>
                </c:pt>
                <c:pt idx="124">
                  <c:v>6.5</c:v>
                </c:pt>
                <c:pt idx="125">
                  <c:v>18.797619047619047</c:v>
                </c:pt>
                <c:pt idx="126">
                  <c:v>42.6</c:v>
                </c:pt>
                <c:pt idx="127">
                  <c:v>6</c:v>
                </c:pt>
                <c:pt idx="128">
                  <c:v>38.6</c:v>
                </c:pt>
                <c:pt idx="129">
                  <c:v>7</c:v>
                </c:pt>
                <c:pt idx="130">
                  <c:v>6</c:v>
                </c:pt>
                <c:pt idx="131">
                  <c:v>1.75</c:v>
                </c:pt>
                <c:pt idx="132">
                  <c:v>14.083333333333334</c:v>
                </c:pt>
                <c:pt idx="133">
                  <c:v>2.1777777777777776</c:v>
                </c:pt>
                <c:pt idx="134">
                  <c:v>45.676190476190484</c:v>
                </c:pt>
                <c:pt idx="135">
                  <c:v>1.4</c:v>
                </c:pt>
                <c:pt idx="136">
                  <c:v>1.1666666666666667</c:v>
                </c:pt>
                <c:pt idx="137">
                  <c:v>26</c:v>
                </c:pt>
                <c:pt idx="138">
                  <c:v>15.75</c:v>
                </c:pt>
                <c:pt idx="139">
                  <c:v>14.309523809523808</c:v>
                </c:pt>
                <c:pt idx="140">
                  <c:v>27.30952380952381</c:v>
                </c:pt>
                <c:pt idx="141">
                  <c:v>8.4</c:v>
                </c:pt>
                <c:pt idx="142">
                  <c:v>13.272222222222224</c:v>
                </c:pt>
                <c:pt idx="143">
                  <c:v>18.142857142857142</c:v>
                </c:pt>
                <c:pt idx="144">
                  <c:v>2</c:v>
                </c:pt>
                <c:pt idx="145">
                  <c:v>34.449999999999996</c:v>
                </c:pt>
                <c:pt idx="146">
                  <c:v>11.142857142857142</c:v>
                </c:pt>
                <c:pt idx="147">
                  <c:v>106.48333333333333</c:v>
                </c:pt>
                <c:pt idx="148">
                  <c:v>17.5</c:v>
                </c:pt>
                <c:pt idx="149">
                  <c:v>2.3333333333333335</c:v>
                </c:pt>
                <c:pt idx="150">
                  <c:v>11.5</c:v>
                </c:pt>
                <c:pt idx="151">
                  <c:v>11.321428571428571</c:v>
                </c:pt>
                <c:pt idx="152">
                  <c:v>4</c:v>
                </c:pt>
                <c:pt idx="153">
                  <c:v>19.2</c:v>
                </c:pt>
                <c:pt idx="154">
                  <c:v>12.2</c:v>
                </c:pt>
                <c:pt idx="155">
                  <c:v>20</c:v>
                </c:pt>
                <c:pt idx="156">
                  <c:v>14.083333333333334</c:v>
                </c:pt>
                <c:pt idx="157">
                  <c:v>32</c:v>
                </c:pt>
                <c:pt idx="158">
                  <c:v>8.6666666666666661</c:v>
                </c:pt>
                <c:pt idx="159">
                  <c:v>4</c:v>
                </c:pt>
                <c:pt idx="160">
                  <c:v>28.2</c:v>
                </c:pt>
                <c:pt idx="161">
                  <c:v>86</c:v>
                </c:pt>
                <c:pt idx="162">
                  <c:v>12</c:v>
                </c:pt>
                <c:pt idx="163">
                  <c:v>46.2</c:v>
                </c:pt>
                <c:pt idx="164">
                  <c:v>2.916666666666667</c:v>
                </c:pt>
                <c:pt idx="165">
                  <c:v>28.4</c:v>
                </c:pt>
                <c:pt idx="166">
                  <c:v>29.928571428571427</c:v>
                </c:pt>
                <c:pt idx="167">
                  <c:v>2</c:v>
                </c:pt>
                <c:pt idx="168">
                  <c:v>12.6</c:v>
                </c:pt>
                <c:pt idx="169">
                  <c:v>106.80277777777779</c:v>
                </c:pt>
                <c:pt idx="170">
                  <c:v>18.45</c:v>
                </c:pt>
                <c:pt idx="171">
                  <c:v>56.7</c:v>
                </c:pt>
                <c:pt idx="172">
                  <c:v>9.3125</c:v>
                </c:pt>
                <c:pt idx="173">
                  <c:v>55.2</c:v>
                </c:pt>
                <c:pt idx="174">
                  <c:v>4.75</c:v>
                </c:pt>
                <c:pt idx="175">
                  <c:v>5.625</c:v>
                </c:pt>
                <c:pt idx="176">
                  <c:v>7.5</c:v>
                </c:pt>
                <c:pt idx="177">
                  <c:v>60.45</c:v>
                </c:pt>
                <c:pt idx="178">
                  <c:v>12</c:v>
                </c:pt>
                <c:pt idx="179">
                  <c:v>6.5</c:v>
                </c:pt>
                <c:pt idx="180">
                  <c:v>15.142857142857142</c:v>
                </c:pt>
                <c:pt idx="181">
                  <c:v>15.6</c:v>
                </c:pt>
                <c:pt idx="182">
                  <c:v>36</c:v>
                </c:pt>
                <c:pt idx="183">
                  <c:v>12</c:v>
                </c:pt>
                <c:pt idx="184">
                  <c:v>12.504807692307692</c:v>
                </c:pt>
                <c:pt idx="185">
                  <c:v>2.8125</c:v>
                </c:pt>
                <c:pt idx="186">
                  <c:v>27.449999999999996</c:v>
                </c:pt>
                <c:pt idx="187">
                  <c:v>46.878571428571426</c:v>
                </c:pt>
                <c:pt idx="188">
                  <c:v>106.55</c:v>
                </c:pt>
                <c:pt idx="189">
                  <c:v>30</c:v>
                </c:pt>
                <c:pt idx="190">
                  <c:v>16.399999999999999</c:v>
                </c:pt>
                <c:pt idx="191">
                  <c:v>54.599999999999994</c:v>
                </c:pt>
                <c:pt idx="192">
                  <c:v>9.3125</c:v>
                </c:pt>
                <c:pt idx="193">
                  <c:v>2.3333333333333335</c:v>
                </c:pt>
                <c:pt idx="194">
                  <c:v>30.3</c:v>
                </c:pt>
                <c:pt idx="195">
                  <c:v>3.4920634920634921</c:v>
                </c:pt>
                <c:pt idx="196">
                  <c:v>25.6</c:v>
                </c:pt>
                <c:pt idx="197">
                  <c:v>16.892857142857142</c:v>
                </c:pt>
                <c:pt idx="198">
                  <c:v>18</c:v>
                </c:pt>
                <c:pt idx="199">
                  <c:v>59.65</c:v>
                </c:pt>
                <c:pt idx="200">
                  <c:v>9</c:v>
                </c:pt>
                <c:pt idx="201">
                  <c:v>16.835164835164836</c:v>
                </c:pt>
                <c:pt idx="202">
                  <c:v>6.1428571428571432</c:v>
                </c:pt>
                <c:pt idx="203">
                  <c:v>63.69166666666667</c:v>
                </c:pt>
                <c:pt idx="204">
                  <c:v>1.75</c:v>
                </c:pt>
                <c:pt idx="205">
                  <c:v>14.083333333333334</c:v>
                </c:pt>
                <c:pt idx="206">
                  <c:v>24.5</c:v>
                </c:pt>
                <c:pt idx="207">
                  <c:v>2</c:v>
                </c:pt>
                <c:pt idx="208">
                  <c:v>14.083333333333332</c:v>
                </c:pt>
                <c:pt idx="209">
                  <c:v>15.75</c:v>
                </c:pt>
                <c:pt idx="210">
                  <c:v>44.6</c:v>
                </c:pt>
                <c:pt idx="211">
                  <c:v>21.142857142857142</c:v>
                </c:pt>
                <c:pt idx="212">
                  <c:v>69.128571428571419</c:v>
                </c:pt>
                <c:pt idx="213">
                  <c:v>68.837500000000006</c:v>
                </c:pt>
                <c:pt idx="214">
                  <c:v>2.4</c:v>
                </c:pt>
                <c:pt idx="215">
                  <c:v>8.5844155844155843</c:v>
                </c:pt>
                <c:pt idx="216">
                  <c:v>25.883333333333333</c:v>
                </c:pt>
                <c:pt idx="217">
                  <c:v>7.2</c:v>
                </c:pt>
                <c:pt idx="218">
                  <c:v>68.442857142857136</c:v>
                </c:pt>
                <c:pt idx="219">
                  <c:v>7.2</c:v>
                </c:pt>
                <c:pt idx="220">
                  <c:v>21</c:v>
                </c:pt>
                <c:pt idx="221">
                  <c:v>59.025000000000006</c:v>
                </c:pt>
                <c:pt idx="222">
                  <c:v>55.025000000000006</c:v>
                </c:pt>
                <c:pt idx="223">
                  <c:v>4</c:v>
                </c:pt>
                <c:pt idx="224">
                  <c:v>19.857142857142858</c:v>
                </c:pt>
                <c:pt idx="225">
                  <c:v>61</c:v>
                </c:pt>
                <c:pt idx="226">
                  <c:v>48.5</c:v>
                </c:pt>
                <c:pt idx="227">
                  <c:v>40.212499999999999</c:v>
                </c:pt>
                <c:pt idx="228">
                  <c:v>1.7142857142857142</c:v>
                </c:pt>
                <c:pt idx="229">
                  <c:v>25.442307692307693</c:v>
                </c:pt>
                <c:pt idx="230">
                  <c:v>19.649999999999999</c:v>
                </c:pt>
                <c:pt idx="231">
                  <c:v>8.4375</c:v>
                </c:pt>
                <c:pt idx="232">
                  <c:v>0.875</c:v>
                </c:pt>
                <c:pt idx="233">
                  <c:v>18</c:v>
                </c:pt>
                <c:pt idx="234">
                  <c:v>14.892857142857142</c:v>
                </c:pt>
                <c:pt idx="235">
                  <c:v>4.8</c:v>
                </c:pt>
              </c:numCache>
            </c:numRef>
          </c:val>
          <c:extLst>
            <c:ext xmlns:c16="http://schemas.microsoft.com/office/drawing/2014/chart" uri="{C3380CC4-5D6E-409C-BE32-E72D297353CC}">
              <c16:uniqueId val="{00000002-097C-47F4-9C9B-993D11DA8D6B}"/>
            </c:ext>
          </c:extLst>
        </c:ser>
        <c:dLbls>
          <c:showLegendKey val="0"/>
          <c:showVal val="0"/>
          <c:showCatName val="0"/>
          <c:showSerName val="0"/>
          <c:showPercent val="0"/>
          <c:showBubbleSize val="0"/>
        </c:dLbls>
        <c:gapWidth val="219"/>
        <c:overlap val="-27"/>
        <c:axId val="913226543"/>
        <c:axId val="1553110463"/>
      </c:barChart>
      <c:catAx>
        <c:axId val="913226543"/>
        <c:scaling>
          <c:orientation val="minMax"/>
        </c:scaling>
        <c:delete val="1"/>
        <c:axPos val="b"/>
        <c:numFmt formatCode="General" sourceLinked="1"/>
        <c:majorTickMark val="none"/>
        <c:minorTickMark val="none"/>
        <c:tickLblPos val="nextTo"/>
        <c:crossAx val="1553110463"/>
        <c:crosses val="autoZero"/>
        <c:auto val="1"/>
        <c:lblAlgn val="ctr"/>
        <c:lblOffset val="100"/>
        <c:noMultiLvlLbl val="0"/>
      </c:catAx>
      <c:valAx>
        <c:axId val="1553110463"/>
        <c:scaling>
          <c:orientation val="minMax"/>
        </c:scaling>
        <c:delete val="1"/>
        <c:axPos val="l"/>
        <c:majorGridlines>
          <c:spPr>
            <a:ln w="9525" cap="flat" cmpd="sng" algn="ctr">
              <a:solidFill>
                <a:schemeClr val="tx1">
                  <a:lumMod val="15000"/>
                  <a:lumOff val="85000"/>
                </a:schemeClr>
              </a:solidFill>
              <a:round/>
            </a:ln>
            <a:effectLst/>
          </c:spPr>
        </c:majorGridlines>
        <c:numFmt formatCode="0.00000000" sourceLinked="1"/>
        <c:majorTickMark val="none"/>
        <c:minorTickMark val="none"/>
        <c:tickLblPos val="nextTo"/>
        <c:crossAx val="9132265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411824</xdr:colOff>
      <xdr:row>1</xdr:row>
      <xdr:rowOff>90205</xdr:rowOff>
    </xdr:from>
    <xdr:to>
      <xdr:col>1</xdr:col>
      <xdr:colOff>954016</xdr:colOff>
      <xdr:row>1</xdr:row>
      <xdr:rowOff>470438</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toziia Andrei" refreshedDate="44994.338208333334" createdVersion="6" refreshedVersion="6" minRefreshableVersion="3" recordCount="701">
  <cacheSource type="worksheet">
    <worksheetSource name="Таблица1"/>
  </cacheSource>
  <cacheFields count="20">
    <cacheField name="DOI" numFmtId="0">
      <sharedItems containsMixedTypes="1" containsNumber="1" containsInteger="1" minValue="50204538" maxValue="50204538" count="281">
        <n v="50204538"/>
        <s v="10.1002/adom.202201727"/>
        <s v="10.1002/jrs.6168"/>
        <s v="10.1002/jrs.6327"/>
        <s v="10.1002/xrs.3301"/>
        <s v="10.1007/978-3-030-90061-8"/>
        <s v="10.1007/s00126-022-01103-5"/>
        <s v="10.1007/s00269-022-01205-6"/>
        <s v="10.1007/s00410-021-01880-8"/>
        <s v="10.1007/s00531-022-02202-4"/>
        <s v="10.1007/s10230-022-00859-6"/>
        <s v="10.1007/s10814-021-09164-2"/>
        <s v="10.1007/s10891-022-02638-0"/>
        <s v="10.1007/s12040-022-01814-3"/>
        <s v="10.1007/s12583-021-1422-2"/>
        <s v="10.1016/j.apgeochem.2022.105258"/>
        <s v="10.1016/j.apgeochem.2022.105384"/>
        <s v="10.1016/j.apsusc.2022.154122"/>
        <s v="10.1016/j.commatsci.2021.110934"/>
        <s v="10.1016/j.diamond.2022.109057"/>
        <s v="10.1016/j.epsl.2022.117441"/>
        <s v="10.1016/j.gr.2022.06.005"/>
        <s v="10.1016/j.gr.2022.06.018"/>
        <s v="10.1016/j.gsf.2022.101455"/>
        <s v="10.1016/j.gsf.2022.101518"/>
        <s v="10.1016/j.jallcom.2021.161824"/>
        <s v="10.1016/j.jallcom.2022.164162"/>
        <s v="10.1016/j.jog.2022.101922"/>
        <s v="10.1016/j.jseaes.2021.104978"/>
        <s v="10.1016/j.jseaes.2021.105033"/>
        <s v="10.1016/j.lithos.2022.106681"/>
        <s v="10.1016/j.lithos.2022.106801"/>
        <s v="10.1016/j.optmat.2022.112050"/>
        <s v="10.1016/j.oregeorev.2022.104706"/>
        <s v="10.1016/j.oregeorev.2022.104717"/>
        <s v="10.1016/j.oregeorev.2022.104791"/>
        <s v="10.1016/j.oregeorev.2022.104980"/>
        <s v="10.1016/j.oregeorev.2022.105108"/>
        <s v="10.1016/j.precamres.2021.106512"/>
        <s v="10.1016/j.quageo.2022.101384"/>
        <s v="10.1016/j.quaint.2020.10.069"/>
        <s v="10.1016/j.quaint.2021.06.026"/>
        <s v="10.1016/j.saa.2022.120979"/>
        <s v="10.1016/j.solidstatesciences.2022.106833"/>
        <s v="10.1016/j.tecto.2022.229385"/>
        <s v="10.1017/RDC.2021.71"/>
        <s v="10.1017/RDC.2022.61"/>
        <s v="10.1021/acs.cgd.2c00431"/>
        <s v="10.1021/acs.inorgchem.2c00596"/>
        <s v="10.1021/acs.jpcc.1c10206"/>
        <s v="10.1021/acs.jpclett.2c00697"/>
        <s v="10.1021/acs.jpclett.2c01245"/>
        <s v="10.1021/acsearthspacechem.2c00019"/>
        <s v="10.1029/2022GC010497"/>
        <s v="10.1038/s41467-022-31586-9"/>
        <s v="10.1038/s41598-022-05153-7"/>
        <s v="10.1038/s41598-022-07330-0"/>
        <s v="10.1038/s41598-022-11299-1"/>
        <s v="10.1039/d1ce01653a"/>
        <s v="10.1039/d2ce00487a"/>
        <s v="10.1080/00206814.2021.1916784"/>
        <s v="10.1093/nsr/nwac215"/>
        <s v="10.1093/petrology/egac055"/>
        <s v="10.1093/petrology/egac073"/>
        <s v="10.1093/petrology/egac076"/>
        <s v="10.1103/PhysRevB.106.155305"/>
        <s v="10.1111/sed.13037"/>
        <s v="10.1130/G49947.1"/>
        <s v="10.1134/S0012496622050179"/>
        <s v="10.1134/S0016702922020069"/>
        <s v="10.1134/S0016702922080055"/>
        <s v="10.1134/S0016702922080080"/>
        <s v="10.1134/S0016852122040094"/>
        <s v="10.1134/S0021364022601798"/>
        <s v="10.1134/S0022476622100122"/>
        <s v="10.1134/S0742046322010055"/>
        <s v="10.1134/S0869591122040063"/>
        <s v="10.1134/S0869864332040072"/>
        <s v="10.1134/S1028334X22030096"/>
        <s v="10.1134/S1028334X22040158"/>
        <s v="10.1134/S1028334X22060162"/>
        <s v="10.1134/S1028334X2207008X"/>
        <s v="10.1134/S1028334X22070157"/>
        <s v="10.1134/S1028334X22600268"/>
        <s v="10.1134/S1028334X22600815"/>
        <s v="10.1134/S1028334X22700271"/>
        <s v="10.1134/S1028334X22700428"/>
        <s v="10.1134/S1063774522030063"/>
        <s v="10.1134/S1063776122030086"/>
        <s v="10.1134/S1075701522080049"/>
        <s v="10.1134/S107570152210003"/>
        <s v="10.1134/S1819714022040078"/>
        <s v="10.1134/S1990478922030048"/>
        <s v="10.1134/S1990793122030241"/>
        <s v="10.1144/SP513-2021-9"/>
        <s v="10.1180/mgm.2022.9"/>
        <s v="10.1364/OL.454156"/>
        <s v="10.1364/OME.455050"/>
        <s v="10.15372/GiG2021136"/>
        <s v="10.15372/GiG2021141"/>
        <s v="10.15372/GiG2021146"/>
        <s v="10.15372/GiG2021159"/>
        <s v="10.15372/GiG2021162"/>
        <s v="10.15372/GiG2021182"/>
        <s v="10.15372/GiG2021183"/>
        <s v="10.15372/GiG2021187"/>
        <s v="10.15372/GiG2021194"/>
        <s v="10.15372/GiG2021197"/>
        <s v="10.15372/GiG2022107"/>
        <s v="10.15372/GiG2022135"/>
        <s v="10.15372/GIPR20220205"/>
        <s v="10.17076/geo1652"/>
        <s v="10.17076/geo1658"/>
        <s v="10.17076/geo1678"/>
        <s v="10.17223/25421379/22/1"/>
        <s v="10.17223/25421379/22/6"/>
        <s v="10.17223/25421379/23/1"/>
        <s v="10.17223/25421379/23/2"/>
        <s v="10.17223/25421379/23/3"/>
        <s v="10.17223/25421379/23/4"/>
        <s v="10.17223/25421379/23/5"/>
        <s v="10.17223/25421379/24/1"/>
        <s v="10.17223/25421379/24/4"/>
        <s v="10.17223/25421379/24/5"/>
        <s v="10.17223/25421379/25/1"/>
        <s v="10.17223/25421379/25/3"/>
        <s v="10.17223/25421379/25/5"/>
        <s v="10.18261/let.55.1.7"/>
        <s v="10.18412/1816-0395-2022-2-44-50"/>
        <s v="10.18799/24131830/2022/10/3575"/>
        <s v="10.18799/24131830/2022/4/3273"/>
        <s v="10.18799/24131830/2022/9/3683"/>
        <s v="10.19110/geov.2022.6.1"/>
        <s v="10.20403/2078-0575-2022-2-10-23"/>
        <s v="10.20403/2078-0575-2022-2-68-77"/>
        <s v="10.20403/2078-0575-2022-2-88-99"/>
        <s v="10.20403/2078-0575-2022-3-55-71"/>
        <s v="10.20403/2078-0575-2022-4-14-21"/>
        <s v="10.2113/RGG20204251"/>
        <s v="10.2113/RGG20204252"/>
        <s v="10.2113/RGG20204255"/>
        <s v="10.2113/RGG20204257"/>
        <s v="10.2113/RGG20204268"/>
        <s v="10.2113/RGG20204297"/>
        <s v="10.2113/RGG20204309"/>
        <s v="10.2113/RGG20204320"/>
        <s v="10.2113/RGG20214208"/>
        <s v="10.2113/RGG20214314"/>
        <s v="10.2113/RGG20214375"/>
        <s v="10.2113/RGG20214385"/>
        <s v="10.2113/RGG20214426"/>
        <s v="10.2113/RGG20224455"/>
        <s v="10.21209/2227-9245-2022-28-10-xx-xx"/>
        <s v="10.21209/2227-9245-2022-28-9-16-24"/>
        <s v="10.2138/am-2022-7962"/>
        <s v="10.2138/am-2022-8106"/>
        <s v="10.2138/rmg.2022.88.141529-6466/22/0088-0014"/>
        <s v="10.23670/IRJ.2022.119.5.063"/>
        <s v="10.23670/IRJ.2022.124.66"/>
        <s v="10.24412/2410-1192-2022-16605"/>
        <s v="10.24930/1681-9004-2022-22-3-327-346"/>
        <s v="10.24930/1681-9004-2022-22-4-448-471"/>
        <s v="10.24930/1681-9004-2022-22-4-472-496"/>
        <s v="10.24930/1681-9004-2022-22-5-644-666"/>
        <s v="10.24930/1681-9004-2022-22-5-644-667"/>
        <s v="10.25714/MNT.2022.54.001"/>
        <s v="10.26577/ijbch.2022.v15.i1.09"/>
        <s v="10.26577/ijbch.2022.v15.i2.09"/>
        <s v="10.29006/1564-2291.JOR-2022.50(1).1"/>
        <s v="10.30911/0207-4028-2022-41-5-3-19"/>
        <s v="10.3103/S0027131422020079"/>
        <s v="10.31241/FNS.2022.19.040"/>
        <s v="10.31241/FNS.2022.19.054"/>
        <s v="10.31241/FNS.2022.19.072"/>
        <s v="10.31857.S0016853X22060042"/>
        <s v="10.31857/S0016752522110061"/>
        <s v="10.31857/S0016752522120056"/>
        <s v="10.31857/S0016853X22060042"/>
        <s v="10.31857/S0869587322090079"/>
        <s v="10.31857/S2076673422010113"/>
        <s v="10.31857/S2686739722010078"/>
        <s v="10.31857/S268673972202013X"/>
        <s v="10.31857/S2686739722030094"/>
        <s v="10.31857/S2686739722601016"/>
        <s v="10.31857/S2686739722601491"/>
        <s v="10.31857/S2686739722602393"/>
        <s v="10.31857/S2686739722602642"/>
        <s v="10.31857/S2686739722700037"/>
        <s v="10.31951/2658-3518-2022-A-3-1262"/>
        <s v="10.31951/2658-3518-2022-A-3-1295"/>
        <s v="10.31951/2658-3518-2022-A-3-1308"/>
        <s v="10.31951/2658-3518-2022-A-3-1359"/>
        <s v="10.31951/2658-3518-2022-A-3-7"/>
        <s v="10.31951/2658-3518-2022-A-4-1429"/>
        <s v="10.31951/2658-3518-2022-A-4-1467"/>
        <s v="10.31951/2658-3518-2022-A-4-1482"/>
        <s v="10.31951/2658-3518-2022-A-4-1485"/>
        <s v="10.31951/2658-3518-2022-A-4-1488"/>
        <s v="10.31951/2658-3518-2022-A-4-1588"/>
        <s v="10.33263/BRIAC125.68736894"/>
        <s v="10.3389/fenvs.2022.948367"/>
        <s v="10.3390/biology11040605"/>
        <s v="10.3390/en15010301"/>
        <s v="10.3390/geosciences12090323"/>
        <s v="10.3390/geosciences12110402"/>
        <s v="10.3390/min12010092"/>
        <s v="10.3390/min12020113"/>
        <s v="10.3390/min12040390"/>
        <s v="10.3390/min12040395"/>
        <s v="10.3390/min12050553"/>
        <s v="10.3390/min12050561"/>
        <s v="10.3390/min12060744"/>
        <s v="10.3390/min12060765"/>
        <s v="10.3390/min12081048"/>
        <s v="10.3390/min12090136"/>
        <s v="10.3390/min12091077"/>
        <s v="10.3390/min12091101"/>
        <s v="10.3390/min12091136"/>
        <s v="10.3390/min12111353"/>
        <s v="10.3390/min12121478"/>
        <s v="10.3390/molecules27165078"/>
        <s v="10.3390/photonics9100774"/>
        <s v="10.3390/rs14040917"/>
        <s v="10.3390/w14152322"/>
        <s v="10.35597/2313-545X-2022-8-2-1"/>
        <s v="10.35597/2313-545X-2022-8-2-5"/>
        <s v="10.35597/2313-545X-2022-8-2-7"/>
        <s v="10.47765/0869-5997-2022-10002"/>
        <s v="10.47765/0869-5997-2022-10006"/>
        <s v="10.47765/0869-7175-2022-10001"/>
        <s v="10.47765/0869-7175-2022-10005"/>
        <s v="10.47765/0869-7175-2022-10034"/>
        <s v="10.53085/0034-026X_2022_06_09"/>
        <s v="10.580/GT-2022-13-2s-0604"/>
        <s v="10.5800/GT-2022-13-1-0572"/>
        <s v="10.5800/GT-2022-13-2-0581"/>
        <s v="10.5800/GT-2022-13-2s-0596"/>
        <s v="10.5800/GT-2022-13-2s-0597"/>
        <s v="10.5800/GT-2022-13-2s-0608"/>
        <s v="10.5800/GT-2022-13-2s-0617"/>
        <s v="10.5800/GT-2022-13-2s-0619"/>
        <s v="10.5800/GT-2022-13-2s-0627"/>
        <s v="10.5800/GT-2022-13-3-0613"/>
        <s v="10.5800/GT-2022-13-3-0637"/>
        <s v="10.5800/GT-2022-13-3-0638"/>
        <s v="10.5800/GT-2022-13-4-0654"/>
        <s v="10.5800/GT-2022-13-4-0656"/>
        <s v="10.5800/GT-2022-13-4-0660"/>
        <s v="10.5800/GT-2022-13-4-0662"/>
        <s v="10.5800/GT-2022-13-4-0664"/>
        <s v="10.5800/GT-2022-13-4-0666"/>
        <s v="10.5800/GT-2022-13-5-0667"/>
        <s v="10137710.1016/j.quageo.2022.101377"/>
        <s v="Bull.Nov.1"/>
        <s v="Bull.Nov.2"/>
        <s v="Науч. руководство дипломником (Веснин Владислав Сергеевич)"/>
        <s v="Науч. руководство дипломником (Греку Евгений Дмитриевич)"/>
        <s v="Науч. руководство дипломником (Дранишникова Дарья Евгеньевна)"/>
        <s v="Науч. руководство дипломником (Зубакова Елизавета Анатольевна)"/>
        <s v="Науч. руководство дипломником (Зырянова Людмила Вадимовна)"/>
        <s v="Науч. руководство дипломником (Кешиков Александр Евгеньевич)"/>
        <s v="Науч. руководство дипломником (Крутикова Анастасия Константиновна)"/>
        <s v="Науч. руководство дипломником (Ломова Александра Андреевна)"/>
        <s v="Науч. руководство дипломником (Малютина Александра Владиславовна)"/>
        <s v="Науч. руководство дипломником (Манучарян Артур)"/>
        <s v="Науч. руководство дипломником (Тарасов Алексей Андреевич)"/>
        <s v="Науч. руководство дипломником (Хан Элона Валерьевна)"/>
        <s v="Науч. руководство дипломником (Царева Мария Дмитриевна)"/>
        <s v="Науч. руководство дипломником (Швецова Елена Евгеньевна)"/>
        <s v="Науч. руководство дипломником (Яковлев Артем Анатольевич)"/>
        <s v="Науч. руководство соискателем уч. степени (Беляева Татьяна Владимировна)"/>
        <s v="Науч. руководство соискателем уч. степени (Вольвах Николай Евгеньевич)"/>
        <s v="Науч. руководство соискателем уч. степени (Девятиярова Анна Сергеевна)"/>
        <s v="Науч. руководство соискателем уч. степени (Ильина Ольга Владимировна)"/>
        <s v="Науч. руководство соискателем уч. степени (Карпович Захар Алексеевич)"/>
        <s v="Науч. руководство соискателем уч. степени (Картозия Андрей Акакиевич 2021)"/>
        <s v="Науч. руководство соискателем уч. степени (Низаметдинов Ильдар Рафитович)"/>
        <s v="Науч. руководство соискателем уч. степени (Сагатов Нурсултан Ерболулы)"/>
        <s v="Науч. руководство соискателем уч. степени (Сагатова Динара Нурлановна)"/>
        <s v="Науч. руководство соискателем уч. степени (Шапаренко Елена Олеговна)"/>
        <s v="10.1134/S1028334X22040122"/>
      </sharedItems>
    </cacheField>
    <cacheField name="Квартиль" numFmtId="0">
      <sharedItems/>
    </cacheField>
    <cacheField name="WoS" numFmtId="0">
      <sharedItems containsString="0" containsBlank="1" containsNumber="1" containsInteger="1" minValue="1" maxValue="1"/>
    </cacheField>
    <cacheField name="Авторы" numFmtId="0">
      <sharedItems containsSemiMixedTypes="0" containsString="0" containsNumber="1" containsInteger="1" minValue="1" maxValue="17"/>
    </cacheField>
    <cacheField name="Балл" numFmtId="0">
      <sharedItems containsSemiMixedTypes="0" containsString="0" containsNumber="1" minValue="0" maxValue="30"/>
    </cacheField>
    <cacheField name="Коэфф" numFmtId="0">
      <sharedItems containsSemiMixedTypes="0" containsString="0" containsNumber="1" containsInteger="1" minValue="1" maxValue="45"/>
    </cacheField>
    <cacheField name="ПРНД" numFmtId="0">
      <sharedItems containsSemiMixedTypes="0" containsString="0" containsNumber="1" minValue="0" maxValue="63"/>
    </cacheField>
    <cacheField name="Ф.И.О." numFmtId="0">
      <sharedItems count="237">
        <s v="Маликова Екатерина Леонидовна"/>
        <s v="Голошумова Алина Александровна"/>
        <s v="Исаенко Людмила Ивановна"/>
        <s v="Коржнева Ксения Евгеньевна"/>
        <s v="Курусь Алексей Федорович"/>
        <s v="Лобанов Сергей Иванович"/>
        <s v="Горяйнов Сергей Владимирович"/>
        <s v="Гришина Светлана Николаевна"/>
        <s v="Карманов Николай Семёнович"/>
        <s v="Беляева Татьяна Владимировна"/>
        <s v="Кох Константин Александрович"/>
        <s v="Мороз Татьяна Николаевна"/>
        <s v="Пальянова Галина Александровна"/>
        <s v="Сереткин Юрий Владимирович"/>
        <s v="Толстых Надежда Дмитриевна"/>
        <s v="Лаврентьев Юрий Григорьевич"/>
        <s v="Кузьмин Ярослав Всеволодович"/>
        <s v="Травин Алексей Валентинович"/>
        <s v="Реутский Вадим Николаевич"/>
        <s v="Дорошкевич Анна Геннадьевна"/>
        <s v="Избродин Иван Александрович"/>
        <s v="Редина Анна Андреевна"/>
        <s v="Густайтис Мария Алексеевна"/>
        <s v="Лазарева Елена Владимировна"/>
        <s v="Мягкая Ирина Николаевна"/>
        <s v="Сарыг-оол Багай-оол Юрьевич"/>
        <s v="Афанасьев Валентин Петрович"/>
        <s v="Жимулев Егор Игоревич"/>
        <s v="Карпович Захар Алексеевич"/>
        <s v="Похиленко Николай Петрович"/>
        <s v="Сонин Валерий Михайлович"/>
        <s v="Чепуров Алексей Анатольевич"/>
        <s v="Чепуров Анатолий Ильич"/>
        <s v="Ащепков Игорь Викторович"/>
        <s v="Резвухин Дмитрий Иванович"/>
        <s v="Леонова Галина Александровна"/>
        <s v="Мальцев Антон Евгеньевич"/>
        <s v="Мезина Ксения Александровна"/>
        <s v="Мельгунов Михаил Сергеевич"/>
        <s v="Рубанов Максим Викторович"/>
        <s v="Шавекин Алексей Сергеевич"/>
        <s v="Бобров Владислав Андреевич"/>
        <s v="Кривоногов Сергей Константинович"/>
        <s v="Уракаев Фарит Хисамутдинович"/>
        <s v="Инербаев Талгат Муратович"/>
        <s v="Рагозин Алексей Львович"/>
        <s v="Шацкий Антон Фарисович"/>
        <s v="Головин Александр Викторович"/>
        <s v="Котлер Павел Дмитриевич"/>
        <s v="Перфилова Алина Александровна"/>
        <s v="Сафонова Инна Юрьевна"/>
        <s v="Шацкий Владислав Станиславович"/>
        <s v="Жданова Анастасия Николаевна"/>
        <s v="Солотчин Павел Анатольевич"/>
        <s v="Кононова Надежда Георгиевна"/>
        <s v="Кох Александр Егорович"/>
        <s v="Кузнецов Артем Борисович"/>
        <s v="Шевченко Вячеслав Сергеевич"/>
        <s v="Медведь Ирина Викторовна"/>
        <s v="Изох Андрей Эмильевич"/>
        <s v="Неволько Петр Александрович"/>
        <s v="Светлицкая Татьяна Владимировна"/>
        <s v="Фоминых Павел Андреевич"/>
        <s v="Шелепаев Роман Аркадиевич"/>
        <s v="Корсаков Андрей Викторович"/>
        <s v="Вишневский Андрей Владиславович"/>
        <s v="Куликова Анна Викторовна"/>
        <s v="Семенова Дина Валерьевна"/>
        <s v="Хромых Сергей Владимирович"/>
        <s v="Тарасова Александра Юрьевна"/>
        <s v="Калинин Юрий Александрович"/>
        <s v="Вольвах Анна Олеговна"/>
        <s v="Вольвах Николай Евгеньевич"/>
        <s v="Зыкин Владимир Сергеевич"/>
        <s v="Зыкина Валентина Семеновна"/>
        <s v="Маликов Дмитрий Геннадьевич"/>
        <s v="Овчинников Иван Юрьевич"/>
        <s v="Бородина Ульяна Олеговна"/>
        <s v="Машковцев Рудольф Иванович"/>
        <s v="Юдин Денис Сергеевич"/>
        <s v="Гаврюшкин Павел Николаевич"/>
        <s v="Гореявчева Анастасия Александровна"/>
        <s v="Сагатов Нурсултан "/>
        <s v="Беккер Татьяна Борисовна"/>
        <s v="Бабич Юрий Васильевич"/>
        <s v="Бульбак Тарас Александрович"/>
        <s v="Логвинова Алла Михайловна"/>
        <s v="Тимина Татьяна Юрьевна"/>
        <s v="Томиленко Анатолий Алексеевич"/>
        <s v="Чеботарев Дмитрий Александрович"/>
        <s v="Бабич Валерий Васильевич"/>
        <s v="Калугин Иван Александрович"/>
        <s v="Елисеев Александр Павлович"/>
        <s v="Крук Михаил Николаевич"/>
        <s v="Нугуманова Язгуль Наилевна"/>
        <s v="Пономарчук Антон Викторович"/>
        <s v="Прокопьев Илья Романович"/>
        <s v="Шарыгин Виктор Викторович"/>
        <s v="Михайленко Денис Сергеевич"/>
        <s v="Картозия Андрей Акакиевич"/>
        <s v="Мирошниченко Леонид Валерьевич"/>
        <s v="Лиханов Игорь Иванович"/>
        <s v="Ножкин Александр Дмитриевич"/>
        <s v="Туркина Ольга Михайловна"/>
        <s v="Маликова Ирина Николаевна"/>
        <s v="Малов Георгий Игоревич"/>
        <s v="Овдина Екатерина Андреевна"/>
        <s v="Страховенко Вера Дмитриевна"/>
        <s v="Ветров Евгений Валерьевич"/>
        <s v="Ветрова Наталья Игоревна"/>
        <s v="Ращенко Сергей Владимирович"/>
        <s v="Сагатова Динара "/>
        <s v="Семерикова Анна Ивановна"/>
        <s v="Лавренчук Андрей Всеволодович"/>
        <s v="Гладков Игорь Николаевич"/>
        <s v="Дистанов Валерий Элимирович"/>
        <s v="Кирдяшкин Алексей Анатольевич"/>
        <s v="Кирдяшкин Анатолий Григорьевич"/>
        <s v="Шелепов Ярослав Юрьевич"/>
        <s v="Некипелова Анна Владиславовна"/>
        <s v="Полянский Олег Петрович"/>
        <s v="Семенов Александр Николаевич"/>
        <s v="Сокол Эллина Владимировна"/>
        <s v="Бабичев Алексей Владимирович"/>
        <s v="Ревердатто Владимир Викторович"/>
        <s v="Агашев Алексей Михайлович"/>
        <s v="Агашева Елена Владимировна"/>
        <s v="Гудимова Алёна Ивановна"/>
        <s v="Крылов Александр Александрович"/>
        <s v="Солотчина Эмилия Павловна"/>
        <s v="Криницын Павел Геннадьевич"/>
        <s v="Девятиярова Анна Сергеевна"/>
        <s v="Кох Светлана Николаевна"/>
        <s v="Боровиков Андрей Александрович"/>
        <s v="Житова Людмила Михайловна"/>
        <s v="Имомназаров Шерзад Холматжонович"/>
        <s v="Гаськов Иван Васильевич"/>
        <s v="Королюк Владимир Николаевич"/>
        <s v="Иванов Александр Владимирович"/>
        <s v="Летникова Елена Феликсовна"/>
        <s v="Сухоруков Василий Петрович"/>
        <s v="Гаськова Ольга Лукинична"/>
        <s v="Хусаинова Альфия Шамилевна"/>
        <s v="Рябов Виктор Владимирович"/>
        <s v="Жимулев Федор Игоревич"/>
        <s v="Васильев Юрий Романович"/>
        <s v="Котляров Алексей Васильевич"/>
        <s v="Симонов Владимир Александрович"/>
        <s v="Айриянц Евгения Владимировна"/>
        <s v="Белянин Дмитрий Константинович"/>
        <s v="Жмодик Сергей Михайлович"/>
        <s v="Киселева Ольга Николаевна"/>
        <s v="Кузьмин Дмитрий Владимирович"/>
        <s v="Низаметдинов Ильдар Рафитович"/>
        <s v="Смирнов Сергей Захарович"/>
        <s v="Новиков Игорь Станиславович"/>
        <s v="Бородина Евгения Викторовна"/>
        <s v="Владимиров Владимир Геннадьевич"/>
        <s v="Кармышева Ирина Владимировна"/>
        <s v="Куйбида Максим Леонидович"/>
        <s v="Яковлев Владислав Александрович"/>
        <s v="Колпаков Владислав Владимирович"/>
        <s v="Редин Юрий Олегович"/>
        <s v="Гора Марина Павловна"/>
        <s v="Калугин Валерий Михайлович"/>
        <s v="Шевко Артем Яковлевич"/>
        <s v="Зубакова Елизавета Анатольевна"/>
        <s v="Заякина Светлана Борисовна"/>
        <s v="Буслов Михаил Михайлович"/>
        <s v="Кириченко Иван Сергеевич"/>
        <s v="Восель Юлия Сергеевна"/>
        <s v="Кропачева Марья Юрьевна"/>
        <s v="Макарова Ирина Владимировна"/>
        <s v="Чугуевский Алексей Викторович"/>
        <s v="Голованов Семен Евгеньевич"/>
        <s v="Панина Лия Ивановна"/>
        <s v="Рокосова Елена Юрьевна"/>
        <s v="Рябуха Мария Алексеевна"/>
        <s v="Киселева Валентина Юрьевна"/>
        <s v="Руднев Сергей Николаевич"/>
        <s v="Селятицкий Александр Юрьевич"/>
        <s v="Ильина Ольга Владимировна"/>
        <s v="Похиленко Людмила Николаевна"/>
        <s v="Бородин Андрей Васильевич"/>
        <s v="Непогодина Юлия Михайловна"/>
        <s v="Лихачева Анна Юрьевна"/>
        <s v="Романенко Александр Владимирович"/>
        <s v="Пальянов Юрий Николаевич"/>
        <s v="Богуславский Анатолий Евгеньевич"/>
        <s v="Софронова София Михайловна"/>
        <s v="Гурова Александра Владимировна"/>
        <s v="Кравченко Анна Александровна"/>
        <s v="Николаева Ирина Викторовна"/>
        <s v="Палесский Станислав Владиславович"/>
        <s v="Губанов Николай Васильевич"/>
        <s v="Подугольникова Екатерина Евгеньевна"/>
        <s v="Здрокова Марина Сергеевна"/>
        <s v="Шемелина Ольга Владимировна"/>
        <s v="Крук Алексей Николаевич"/>
        <s v="Сокол Александр Григорьевич"/>
        <s v="Агатова Анна Раульевна"/>
        <s v="Непоп Роман Кириллович"/>
        <s v="Широносова Галина Петровна"/>
        <s v="Зиновьев Сергей Валентинович"/>
        <s v="Соловьев Константин Андреевич"/>
        <s v="Ильин Андрей Александрович"/>
        <s v="Колесниченко Мария Владимировна"/>
        <s v="Баталева Юлия Владиславна"/>
        <s v="Борздов Юрий Михайлович"/>
        <s v="Здроков Евгений Владимирович"/>
        <s v="Фурман Ольга Владимировна"/>
        <s v="Малов Виктор Игоревич"/>
        <s v="Бадмаева Жомнит Ашоровна"/>
        <s v="Маркович Татьяна Ивановна"/>
        <s v="Дребущак Валерий Анатольевич"/>
        <s v="Артамонова Светлана Юрьевна"/>
        <s v="Нарара Брайан Папиванаше"/>
        <s v="Иванова Оксана Александровна"/>
        <s v="Арефьев Антон Васильевич"/>
        <s v="Бехтенова Алтына Ербаяновна"/>
        <s v="Волосов Алексей Сергеевич"/>
        <s v="Ильичева Екатерина Александровна"/>
        <s v="Синякова Елена Федоровна"/>
        <s v="Овчинников Юрий Иванович"/>
        <s v="Малютина Александра Владиславовна"/>
        <s v="Барабаш Екатерина Олеговна"/>
        <s v="Малыгина Елена Вениаминовна"/>
        <s v="Серебрянников Алексей Олегович"/>
        <s v="Дарьин Андрей Викторович"/>
        <s v="Пономарчук Виктор Антонович"/>
        <s v="Тарасов Алексей Андреевич"/>
        <s v="Муравьева Елена Андреевна"/>
        <s v="Тычков Николай Сергеевич"/>
        <s v="Васильев Георгий Сергеевич"/>
        <s v="Зольников Иван Дмитриевич"/>
        <s v="Гибшер Надежда Александровна"/>
        <s v="Баталёва Юлия Владиславна" u="1"/>
      </sharedItems>
    </cacheField>
    <cacheField name="Должность" numFmtId="0">
      <sharedItems/>
    </cacheField>
    <cacheField name="Ученая степень" numFmtId="0">
      <sharedItems containsBlank="1"/>
    </cacheField>
    <cacheField name="Год рождения" numFmtId="0">
      <sharedItems containsSemiMixedTypes="0" containsString="0" containsNumber="1" containsInteger="1" minValue="1932" maxValue="2001"/>
    </cacheField>
    <cacheField name="Количество аффилиаций" numFmtId="0">
      <sharedItems containsSemiMixedTypes="0" containsString="0" containsNumber="1" containsInteger="1" minValue="1" maxValue="4"/>
    </cacheField>
    <cacheField name="Первый автор" numFmtId="0">
      <sharedItems containsString="0" containsBlank="1" containsNumber="1" containsInteger="1" minValue="1" maxValue="1"/>
    </cacheField>
    <cacheField name="Первый автор WoS" numFmtId="0">
      <sharedItems containsString="0" containsBlank="1" containsNumber="1" containsInteger="1" minValue="0" maxValue="1"/>
    </cacheField>
    <cacheField name="ЛАБ" numFmtId="0">
      <sharedItems containsSemiMixedTypes="0" containsString="0" containsNumber="1" containsInteger="1" minValue="211" maxValue="775" count="23">
        <n v="224"/>
        <n v="447"/>
        <n v="440"/>
        <n v="436"/>
        <n v="772"/>
        <n v="217"/>
        <n v="211"/>
        <n v="284"/>
        <n v="775"/>
        <n v="215"/>
        <n v="218"/>
        <n v="451"/>
        <n v="449"/>
        <n v="213"/>
        <n v="216"/>
        <n v="454"/>
        <n v="453"/>
        <n v="212"/>
        <n v="214"/>
        <n v="452"/>
        <n v="220"/>
        <n v="445"/>
        <n v="219"/>
      </sharedItems>
    </cacheField>
    <cacheField name="Ф.И.О.+DOI" numFmtId="0">
      <sharedItems/>
    </cacheField>
    <cacheField name="Вход Ф.И.О.+DOI" numFmtId="0">
      <sharedItems containsSemiMixedTypes="0" containsString="0" containsNumber="1" minValue="0.5" maxValue="1"/>
    </cacheField>
    <cacheField name="Кол-во СТАТЕЙ" numFmtId="0">
      <sharedItems containsSemiMixedTypes="0" containsString="0" containsNumber="1" minValue="0.1111111111111111" maxValue="1"/>
    </cacheField>
    <cacheField name="Журнал" numFmtId="0">
      <sharedItems containsBlank="1"/>
    </cacheField>
    <cacheField name="Примечания" numFmtId="0">
      <sharedItems containsBlank="1" count="289" longText="1">
        <s v="Маликова, Е. Л. Климатические факторы, формирующие современный эоловый рельеф Надымского Приобья / Е. Л. Маликова // Ученые записки Крымского федерального университета имени В.И. Вернадского. География. Геология. – 2022. – Т. 8, № 4. – С. 264-277. – EDN HYHHNW."/>
        <s v="L. Isaenko, L. Dong, A. Kurus, Z. Lin, A. Yelisseyev, S. Lobanov, M. Molokeev, K. Korzhneva, A. Goloshumova. LixAg1-xGaSe2: Interplay between lithium and silver in mid-IR nonlinear optical chalcogenides. Advanced Optical Materials (2022) 2201727"/>
        <s v="Grishina S., Goryainov S., Oreshonkov A., Karmanov N. Micro‐Raman study of cesanite (Ca2Na3(OH)(SO4)3) in chloride segregations from Udachnaya‐East kimberlites // Journal of Raman Spectroscopy. 2022. V. 53. Issue 3. P. 497-507 "/>
        <s v="Palyanova G., Beliaeva T., Kokh K., Seryotkin Y., Moroz T., Tolstykh N. CHARACTERIZATION OF SYNTHETIC AND NATURAL GOLD CHALCOGENIDES BY ELECTRON MICROPROBE ANALYSIS, X-RAY POWDER DIFFRACTION, AND RAMAN SPECTROSCOPIC METHODS // Journal of Raman Spectroscopy. 2022. Т. 53. № 5. С. 1012-1022. https://analyticalsciencejournals.onlinelibrary.wiley.com/doi/10.1002/jrs.6327"/>
        <s v="Karmanov N.S. et al. X-Ray Spectrom 2022, 51(5-6), 444."/>
        <s v="Kuzmin Y.V., Bykov N.I., Krupochkin E.P. Humans and nature in Siberia: from the Palaeolithic to the Middle Ages // Humans in the Siberian Landscapes: Ethnocultural Dynamics and Interaction with Nature and Space. Edited by V.N. Bocharnikov and A.N. Steblyanskaya. Cham (Switzerland): Springer Nature, 2022. P. 59–87."/>
        <s v="Yakubovich, O., Kutyrev, A., Sidorov, E. et al. 190Pt-4He dating of platinum mineralization in Ural-Alaskan-type complexes in the Kamchatka region: evidence for remobilization of platinum-group elements. Miner Deposita 57, 743–758 (2022). https://doi.org/10.1007/s00126-022-01103-5"/>
        <s v="Seryotkin Yu.V. High-pressure behaviour of stellerite: single-crystal X-ray diffraction study // Physics and Chemistry of Minerals, 2022, 49:25"/>
        <s v="Karaevangelou, M., Kopylova, M. G., Luo, Y., Pearson, D. G., Reutsky, V. N., &amp; Loudon, P. (2022). Mineral inclusions in Lace diamonds and the mantle beneath the Kroonstad kimberlite cluster in South Africa. Contributions to Mineralogy and Petrology, 177(2), 1-22."/>
        <s v="Izbrodin, I., Doroshkevich, A., Rampilov, M. et al. Age and petrogenesis of scapolite gabbro from the Bambuy intrusion (Vitim plateau, Russia) and their tectonic significance. Int J Earth Sci (Geol Rundsch) 111, 1859–1883 (2022). https://doi.org/10.1007/s00531-022-02202-4"/>
        <s v="Myagkaya I.N., Gustaytis M.A., Saryg-ool B.Yu, Lazareva E.V. Mercury Partitioning and Behavior in Streams and Source Areas Affected by the Novo-Ursk Gold Sulfide Tailings (West Siberia, Russia) // Mine Water and the Environment. – 2022. - DOI: 10.1007/s10230-022-00859-6"/>
        <s v="Kuzmin Y.V., Slavinsky V.S., Tsybankov A.A., Keates S.G. Denisovans, Neanderthals, and early modern humans: a review of the Pleistocene hominin fossils from the Altai Mountains (Southern Siberia) // Journal of Archaeological Research. –2022. –Vol. 30. –№ 3. –P. 321–369."/>
        <s v="Чепуров А.И., Горяйнов С.В., Жимулев Е.И., Сонин В.М., Чепуров А.А., Карпович З.А., Афанасьев В.П., Похиленко Н.П. Кр-спектроскопия импактных алмазов Попигайской астроблемы, термообработанных при 5.5 ГПа // Инженерно-физический журнал. 2022. Т. 95. № 7. С. 1736-1744."/>
        <s v="Vladykin. N.V., Ashchepkov I.V., Sotnikova I.A., Medvedev N.S., ,Lamproites of Kayla pipe and their mantle xenocrysts, SE Aldan shield, Russia: Geochemistry and petrology // Journal of Earth System Science. 2022, v.131, №2, p.1-19"/>
        <s v="Skublov, S. G., Rumyantseva, N. A., Li, Q., Vanshtein, B. G., Rezvukhin, D. I., &amp; Li, X. Zircon xenocrysts from the Shaka Ridge record ancient continental crust: New U-Pb geochronological and oxygen isotopic data // Journal of Earth Science. – 2022. – V. 33. – №. 1. – P. 5-16."/>
        <s v="Leonova G.A., Melgunov M.S., Mezina K.A., Preis Yu I., Maltsev A.E., Shavekin A.S., Rubanov M.V. Natural and manmade (137Cs) radioisotopes in Holocene sequence of the Sherstobitovsky raised bog in the Barabinsk forest-steppe (West Siberia) // Applied Geochemistry. 2022. V. 140 (105258). DOI: https://doi.org/10.1016/j.apgeochem.2022.105258"/>
        <s v="Bogush A.A., Leonova G.A., Krivonogov S.K., Bychinsky V.A., Bobrov V.A., Maltsev A.E., Tikhova V.D., Miroshnichenko L.V., Kondratyeva L.M., Kuzmina A.E. Biogeochemistry and element speciation in sapropel from freshwater Lake Dukhovoe (East Baikal region, Russia) // Applied Geochemistry. 2022. V. 143. DOI: https://doi.org/10.1016/j.apgeochem.2022.105384"/>
        <s v="Khan N. et al. DMSO- mediated solvothermal synthesis of S/AgX (X = Cl, Br) microstructures and study of their photocatalytic and biological activity // Applied Surface Science, 2022. Vol. 601. 154122"/>
        <s v="Inerbaev, T.M., Abuova, A., Kawazoe, Y., and Umetsu, R. (2022) Local ordering and interatomic bonding in magnetostrictive Fe0.85Ga0.15X (X = Ni, Cu, Co, La) alloy. Computational Materials Science, 202, 110934. (IF 3.300) Q1"/>
        <s v="Rakhmanova M.I., Komarovskikh A.Y., Ragozin A.L., Yuryeva O.P., Nadolinny V.A. Spectroscopic features of electron-irradiated diamond crystals from the Mir kimberlite pipe, Yakutia // Diamond and Related Materials. – 2022. - Vol.126. - Art.109057"/>
        <s v="Ishii, T., Ohtani, E., and Shatskiy, A. (2022) Aluminum and hydrogen partitioning between bridgmanite and high-pressure hydrous phases: Implications for water storage in the lower mantle. Earth and Planetary Science Letters, 583, 117441 (IF 5.255) Q1"/>
        <s v="Adam Abersteiner, Alexander Golovin, Ivan Chayka, Vadim S. Kamenetsky, Karsten Goemann, Thomas Rodemann, Kathy Ehrig, Carbon compounds in the West Kimberley lamproites (Australia): Insights from melt and fluid inclusions, Gondwana Research, Volume 109, 2022, Pages 536-557, https://doi.org/10.1016/j.gr.2022.06.005."/>
        <s v="Safonova  I., Perfilova A., Savinskiy I., Kotler P., Sun M., Wange B, 2022. Sandstones of the Itmurundy accretionary complex, central Kazakhstan, as archives of arc magmatism and subduction erosion: Evidence from U-Pb zircon ages, geochemistry and Hf-Nd isotopes // Gondwana Research 111, 35–52"/>
        <s v="Skuzovatov S., Shatsky V.S., Ragozin A.L., Smelov A.P. The evolution of refertilized lithospheric mantle beneath the northeastern Siberian craton: Links between mantle metasomatism, thermal state and diamond potential // Geoscience Frontiers. – 2022. – Vol.13. – Art. 101455."/>
        <s v="Krivonogov S.K., Zhdanova A.N., Solotchin P.A., Kazansky A.Y., Chegis V.V., Liu Zh., Song M., Zhilich S.V., Rudaya N.A., Cao X., Palagushkina O.V., Nazarova L.B., Syrykh L.S. The Holocene environmental changes revealed from the sediments of the Yarkov sub-basin of Lake Chany, south-western Siberia // Geoscience Frontiers. – Vol. 14. - Iss. 2. – 101518.  https://doi.org/10.1016/j.gsf.2022.101518"/>
        <s v="Khatchenko Y.E. et al. Structural, optical and electronic properties of the wide bandgap topological insulator Bi1.1Sb0.9Te2S // J Alloys Compd. Elsevier Ltd, 2022. Vol. 890. 161824"/>
        <s v="Jamous A.Y. et al. Study of RBO3-ScBO3 phase diagrams and RSc3(BO3)4 orthoborates (R = La, Pr and Nd) // J Alloys Compd. Elsevier Ltd, 2022. Vol. 905. 164162"/>
        <s v="Medved, I., Koulakov, I., Mukhopadhyay, S., &amp; Jakovlev, A. Lithosphere Structure in the Collision Zone of the NW Himalayas Revealed by Local Earthquake Tomography // Journal of Geodynamics. 2022. V. 152 (16). Article 101922. https://doi.org/10.1016/j.jog.2022.101922"/>
        <s v="Hu W., Li P., Sun M., Safonova  I., Jiang Y., Yuan C., Kotler P., 2022. Provenance of late Paleozoic sedimentary rocks in eastern Kazakhstan: Implications for the collision of the Siberian margin with the Kazakhstan collage // Journal of Asian Earth Sciences 232, 104978"/>
        <s v="Svetlitskaya T.V., Ngo T.H., Nevolko P.A., Tran T.A., Izokh A.E., Shelepaev R.A., Tran T.H., Ngo T.P., Fominykh P.A., Pham N.C., 2022. Zircon U–Pb ages of Permian–Triassic igneous rocks in the Song Hien structure, NE Vietnam: The Emeishan mantle plume or the Indosinian orogeny? Journal of Asian Earth Sciences, v. 224, 105033. https://doi.org/10.1016/j.jseaes.2021.105033"/>
        <s v="I.B. Radu, B.N. Moine, N. Bolfan-Casanova, D.A. Ionov, J.L. Devidal, E. Deloule, A.V. Korsakov, A.V. Golovin, O.B. Oleinikov, J.Y. Cottin, Zoisite in cratonic eclogite xenoliths - Implications for water in the upper mantle, Lithos, Volumes 418–419, 2022, 106681, ISSN 0024-4937, https://doi.org/10.1016/j.lithos.2022.106681"/>
        <s v="Khromykh  S.V., Vishnevskiy A.V., Kotler P.D., Antsiferova T.N., Semenova D.V., Kulikova A.V. The Kalba batholith dyke swarms (Eastern Kazakhstan): Mafic magmas effect on granite formation // Lithos. 2022. v. 426-427. Art. No. 106801."/>
        <s v="Khromykh S. V., Vishnevskiy A. V., Kotler P. D., Antsiferova T. N., Semenova D. V., Kulikova A. V. The Kalba batholith dyke swarms (Eastern Kazakhstan): Mafic magmas effect on granite formation // Lithos. 2022. V. 426-427, 106801. https://doi.org/10.1016/j.lithos.2022.106801."/>
        <s v="Khromykh, Sergey V., Andrey V. Vishnevskiy, Pavel D. Kotler, Tatiana N. Antsiferova, Dina V. Semenova, and Anna V. Kulikova. &quot;The Kalba batholith dyke swarms (Eastern Kazakhstan): Mafic magmas effect on granite formation.&quot; Lithos 426 (2022): 106801."/>
        <s v="O.Y. Khyzhun, Tuan V. Vu, A.A. Lavrentyev, B.V. Gabrelian, N.M. Denysyuk, L.I. Isaenko, M.S. Molokeev, A.A. Goloshumova, A.Yu. Tarasova. Growth of a novel K0.4Rb0.6Pb2Cl5 crystal and theoretical and experimental studies of its electronic and optical properties. Optical Materials 124 (2022) 112050"/>
        <s v="Serguei G. Soloviev, Sergey G. Kryazhev, Dina V. Semenova, Yury A. Kalinin, Svetlana S. Dvurechenskaya, Nina V. Sidorova. Geology, mineralization, igneous geochemistry, and zircon U-Pb geochronology of the early Paleozoic shoshonite-related Julia skarn deposit, SW Siberia, Russia: Toward a diversity of Cu-Au-Mo skarn to porphyry mineralization in the Altai-Sayan orogenic system // Ore Geology Reviews, Volume 142, 2022, 104706."/>
        <s v="Renat V. Kuzhuget; Natalia Ankusheva; Yuri A. Kalinin; Franco Pirajno; Vadim N. Reutsky Mineralogical and Geochemical Peculiarities and PT Conditions of Ores from the Kyzyl-Tashtyg VMS polymetallic deposit, Eastern Tuva: Fluid Inclusion and S, O, C Isotopic data // Ore Geology Reviews, Volume 142, March 2022, 104717"/>
        <s v="Kuzhuget, R. V., Ankusheva, N. N., Kalinin, Y. A., Pirajno, F., &amp; Reutsky, V. N. (2022). Mineralogical and geochemical peculiarities and PT conditions of ores from the Kyzyl-Tashtyg VMS polymetallic deposit, Eastern Tuva: Fluid inclusion and S, O, C isotopic data. Ore Geology Reviews, 142, 104717."/>
        <s v="Nevolko P.A., Svetlitskaya T.V., Nguyen T.H., Pham T.D., Fominykh P.A., Tran T.H., Tran T.A., Shelepaev R.A., 2022. Genesis of the Thien Ke tungsten deposit, Northeast Vietnam: Evidence from mineral composition, fluid inclusions, S-O isotope systematics and U-Pb zircon ages. Ore Geology Reviews 143, 104791. https://doi.org/10.1016/j.oregeorev.2022.104791"/>
        <s v="Nevolko P.A., Svetlitskaya T.V., Nguyen T.H., Pham T.D., Fominykh P.A., Tran T.H., Tran T.A., Shelepaev  R.A. Genesis of the Thien Ke tungsten deposit, Northeast Vietnam: evidence from mineral composition, fluid inclusions, S-O isotope systematics and U-Pb zircon ages // Ore Geology Reviews. 2022. Т. 143. С. 104791."/>
        <s v="V.P. Afanasiev, N.P. Pokhilenko, Approaches to the diamond potential of the Siberian craton: A new paradigm, Ore Geology Reviews, Volume 147, 2022, 104980"/>
        <s v="Svetlitskaya T.V., Nevolko P.A. (2022) New whole-rock skarn and porphyry fertility indicators: Insights from Cu-Au-Fe skarn and Cu-Mo-Au porphyry deposits in Eastern Transbaikalia, Russia. Ore Geology Reviews 149, 105108. https://doi.org/10.1016/j.oregeorev.2022.105108"/>
        <s v="Shatsky V.S., Ragozin A.L., Wang Q., Wu M. Evidence of Eoarchean crust beneath the Yakutian kimberlite province in the Siberian craton // Precambrian Research. – 2022. – Vol.369, Art.106512."/>
        <s v="Meshcheryakova O. A., Volvakh N. E., Kurbanov R. N., Zykina V. S., Zykin V. S., Murray A. S., Volvakh A. O., Malikov D. G., Buylaert, J.-P. The Upper Pleistocene loess-palaeosol sequence at Solonovka on the Cis-Altai plain, West Siberia – First luminescence dating results // Quat. Geochronol. 2022. V. 73, P. 101384, doi: 10.1016/j.quageo.2022.101384"/>
        <s v="Zykina, V.S., Zykin, V.S., Volvakh, A.O., Radaković M.G., Gavrilov, M.B., Marković, S.B. Late Pleistocene loess-paleosol sequence at the Belovo section, south of Western Siberia, Russia: Preliminary results // Quaternary International, 2022. Vol. 620. P. 75-84. DOI: 10.1016/j.quaint.2020.10.069"/>
        <s v="Volvakh A.O., Volvakh N.E., Ovchinnikov I.Y., Smolyaninova L.G., Kurbanov R.N Loess-paleosol record of MIS 3 - MIS 2 of north-east Cis-Salair plain, south of West Siberia // Quaternary International. 2022. Т. 620. С. 58-74. doi: 10.1016/j.quaint.2021.06.026"/>
        <s v="Borodina, U., Goryainov, S., Krylova, S., Vtyurin, A., &amp; Krylov, A. (2022). The behavior of zeolites wairakite and phillipsite at high P-T parameters. Spectrochimica Acta Part A: Molecular and Biomolecular Spectroscopy, V.273, 120979"/>
        <s v="Mashkovtsev R.I., Balitsky V.S., Pan Yu. EPR characteristics of radiation-induced defects in Ge-rich α-quartz // Solid State Sciences. – 2022. – Vol.125 – Art.106833."/>
        <s v="Bagdasaryan T.E., Thomson S.N., Latyshev A.V., Veselovskiy R.V., Zaitsev V.A., Marfin A.E., Zakharov V.S., Yudin D.S. Thermal history of the Siberian Traps Large Igneous Province revealed by new thermochronology data from intrusions // Tectonophysics. 2022. V.836. № 5. 229385"/>
        <s v="Kuzmin Y.V., Burova N.D., Zazovskaya E.P., Zaretskaya N.E., Savinetsky A.B., Khasanov B.F. The beginning and early years of radiocarbon dating in Russia: laboratories and personalities // Radiocarbon. – 2022. – Vol. 64. – № 3. – P. 589–605."/>
        <s v="Kuzmin Y.V., Boudin M., Wojcieszak M., Zazzo A., van der Sluis L., Stulova D.I., Gavrilov K.N., Veselovskaya E.V., Vasilyev S.V. Sungir revisited: new data on chronology and stratigraphy of the key Upper Paleolithic site, central Russian Plain // Radiocarbon. –2022. –Vol. 64. –№ 5. –P. 949–968."/>
        <s v="Antonova I.V. et al. Bi2Se3 Nanolayer Growth on 2D Printed Graphene // Cryst Growth Des. American Chemical Society, 2022. Vol. 22. P. 5335–5344."/>
        <s v="Kuznetsov, A.B., Kokh, K.A., Sagatov, N., Gavryushkin, P.N., Molokeev, M.S., Svetlichnyi, V.A., Lapin, I.N., Kononova, N.G., Shevchenko, V.S., and Bolatov, A. (2022) Synthesis and growth of rare earth borates NaSrR(BO3)2 (R= Ho–Lu, Y, Sc). Inorganic Chemistry, 61, 7497−7505."/>
        <s v="Kuznetsov A.B. et al. Synthesis and Growth of Rare Earth Borates NaSrR(BO3)2(R = Ho-Lu, Y, Sc) // Inorg Chem. American Chemical Society, 2022. Vol. 61, № 19. P. 7497-7505."/>
        <s v="Inerbaev, T.M., Han, Y., Bekker, T.B., and Kilin, D.S. (2022) Mechanisms of photoluminescence in copper-containing fluoride borate crystals. The Journal of Physical Chemistry C, 126(14), 6119-6128."/>
        <s v="Talgat M. Inerbaev, Yulun Han, Tatyana B. Bekker, and Dmitri S. Kilin Mechanisms of Photoluminescence in Copper-Containing Fluoride Borate Crystals // J. Phys. Chem. C 2022, 126, 14, 6119–6128 April 4, 2022 "/>
        <s v="Klimovskikh I.I. et al. Electronic Structure of Pb Adsorbed Surfaces of Intrinsic Magnetic Topological Insulators // Journal of Physical Chemistry Letters. American Chemical Society, 2022. Vol. 13. P. 6628–6634."/>
        <s v="Druzhbin, D., Rashchenko, S., Shatskiy, A., and Crichton, W. (2022) New high-pressure, high-temperature CaCO3 polymorph. ACS Earth and Space Chemistry, 6(6), 1506-1513. (IF 3.475)"/>
        <s v="Apen, F. E., Rudnick, R. L., Ionov, D. A., Cottle, J. M., Moyen, J. F., Golovin, A. V., &amp; Korsakov, A. V. (2022). Heat Transfer and Production in Cratonic Continental Crust: U‐Pb Thermochronology of Xenoliths From the Siberian Craton. Geochemistry, Geophysics, Geosystems, 23(10), e2022GC010497."/>
        <s v="Bindeman IN, Ionov DA, Tollan PME, Golovin AV. Oxygen isotope (δ18O, Δ'17O) insights into continental mantle evolution since the Archean. Nat Commun. 2022 Jul 4;13(1):3779. doi: 10.1038/s41467-022-31586-9. PMID: 35788136; PMCID: PMC9253152."/>
        <s v="Sonin Valeri, Tomilenko Anatoly, Zhimulev Egor, Bul'bak Taras, Chepurov Aleksei, Babich Yuri, Logvinova Alla, Timina Tat'yana, Chepurov Anatoly. The composition of the fluid phase in inclusions in synthetic HPHT diamonds grown in system Fe-Ni-Ti-C // Scientific Reports. 2022. 12:1246"/>
        <s v="Sonin V., Tomilenko A., Zhimulev E., Bul’bak T., Chepurov A., Babich Y., Logvinova A., Timina T., Chepurov  A. The composition of the fluid phase in inclusions in synthetic HPHT diamonds grown in system Fe–Ni–Ti–C // Scientific Reports | 2022 12:1246"/>
        <s v="Chebotarev, D.A., Wohlgemuth-Ueberwasser, C. &amp; Hou, T. Partitioning of REE between calcite and carbonatitic melt containing P, S, Si at 650–900 °C and 100 MPa. Sci Rep 12, 3320 (2022). https://doi.org/10.1038/s41598-022-07330-0"/>
        <s v="Olga V. Churakova (Sidorova), Vladimir S. Myglan, Marina V. Fonti, Oksana V. Naumova, Alexander V. Kirdyanov, Ivan A. Kalugin, Valery V. Babich, Georgina Falster, Eugene A. Vaganov, Rolf T.W. Siegwolf, Matthias Saurer. Modern aridity in the Altai-Sayan Mountain Range derived from the multiple millennial proxies. Scientific Reports, 12(1), 7752 (2022)"/>
        <s v="Bakhadur A.M. et al. Single-phase CZTSe via isothermal recrystallization in a KI-KCl flux // CrystEngComm. Royal Society of Chemistry, 2022. Vol. 24. P. 2291–2296."/>
        <s v="Yelisseyev A.P., Zhimulev E.I.,Karpovich Z.A., Chepurov A.A., Sonin V.M., Chepurov A.I. Characterization of the nitrogen state in HPHT diamonds grown in an Fe-C melt with a low sulfur addition // CrystEngComm. 2022. 24. 4408-4416."/>
        <s v="Skuzovatov S.Yu., Shatsky V.S., Wang Q., Ragozin A.L., Kostrovitsky S.I. Multiple tectonomagmatic reactivation of the unexposed basement in the northern Siberian craton: from Paleoproterozoic orogeny to Phanerozoic kimberlite magmatism // International Geology Review. – 2022. – Vol.64. – Iss.8. – P. 1119-1138."/>
        <s v="Safonova  I., Perfilova A., 2022. Survived and disappeared intra-oceanic arcs of the Paleo-Asian Ocean: evidence from Kazakhstan // National Science Review (Reviews in Earth Sciences)"/>
        <s v="Adam Abersteiner, Vadim S Kamenetsky, Karsten Goemann, Alexander Golovin, Maya Kamenetsky, Olivine in Kimberlites: Magma Evolution from Deep Mantle to Eruption, Journal of Petrology, Volume 63, Issue 7, July 2022, egac055, https://doi.org/10.1093/petrology/egac055"/>
        <s v="Anna Doroshkevich, Ilya Prokopyev, Mikhail Kruk, Viktor Sharygin, Ivan Izbrodin, Anastasiya Starikova, Anton Ponomarchuk, Andrey Izokh, Yazgul Nugumanova, Age and Petrogenesis of Ultramafic Lamprophyres of the Arbarastakh Alkaline-Carbonatite Complex, Aldan-Stanovoy Shield, South of Siberian Craton (Russia): Evidence for Ultramafic Lamprophyre-Carbonatite Link, Journal of Petrology, Volume 63, Issue 9, September 2022, egac073, https://doi.org/10.1093/petrology/egac073"/>
        <s v="Doroshkevich A., Prokopyev I., Kruk M., Sharygin V., Izbrodin I., Starikova A., Ponomarchuk A., Izokh A., Nugumanova Ya. Age and petrogenesis of ultramafic lamprophyres of the Arbarastakh alkaline-carbonatite complex, Aldan-Stanovoy shield, South of Siberian Craton (Russia): evidence for ultramafic lamprophyre-carbonatite link // Journal of Petrology, 2022, v. 63, iss. 9, egac073"/>
        <s v="Sonja Aulbach, Alan B Woodland, Vincenzo Stagno, Andrey V Korsakov, Denis Mikhailenko, Alexander Golovin, Fe3+ Distribution and Fe3+/ΣFe-Oxygen Fugacity Variations in Kimberlite-Borne Eclogite Xenoliths, with Comments on Clinopyroxene-Garnet Oxy-Thermobarometry, Journal of Petrology, Volume 63, Issue 8, August 2022, egac076, https://doi.org/10.1093/petrology/egac076"/>
        <s v="Estyunin D.A. et al. Contact of the intrinsic magnetic topological insulator Mn(Bi,Sb)2Te4 with a superconducting Pb film // Phys Rev B. American Physical Society, 2022. Vol. 106. 155305."/>
        <s v="Schwamborn G., Schirrmeister L., Mohammadi A., Meyer H., Kartoziia A., Maggioni F., Strauss J. Fluvial and permafrost history of the lower Lena River, north-eastern Siberia, over late Quaternary time // Sedimentology. –2022. https://doi.org/10.1111/sed.13037"/>
        <s v="Zhe Liu, Dmitri A. Ionov, Paolo Nimis, Yigang Xu, Pengli He, Alexander V. Golovin; Thermal and compositional anomalies in a detailed xenolith-based lithospheric mantle profile of the Siberian craton and the origin of seismic midlithosphere discontinuities. Geology 2022;; 50 (8): 891–896. doi: https://doi.org/10.1130/G49947.1"/>
        <s v="Zotina T.A., Melgunov M.S., Dementyev D.V., Alexandrova Yu.V. Comparative Study of Plutonium and Radiocaesium Content in the Muscle of Fish of the Yenisey River // Doklady Biological Sciences. 2022. Vol. 506, pp. 141–144. DOI: 10.1134/S0012496622050179"/>
        <s v="Leonova G.A., Maltsev A.E., Preis Y.I., Miroshnichenko L.V., Shavekin A.S., Rubanov M.V.  Biogeochemical features of holocene sediments in oligotrophic bogs of the Baraba forest steppe // Geochemistry International. 2022. Т. 60. № 2. С. 183-202. DOI: 10.1134/S0016702922020069"/>
        <s v="Leonova G.A., Maltsev A.E., Miroshnichenko L.V., Shavekin A.S., Rubanov M.V., Preis Y.I. BIOGEOCHEMICAL FEATURES OF HOLOCENE SEDIMENTS IN OLIGOTROPHIC BOGS OF THE BARABA FOREST STEPPE // Geochemistry International. 2022. Т. 60. № 2. С. 183-202.  https://elibrary.ru/item.asp?id=48186941"/>
        <s v="Nozhkin A.D., Turkina O.M., Sal’nikova E.B., Likhanov I.I., Savko K.A. Charnockites of the Central part of the Anabar schield: distribution, petrogeochemical composition, age, and formation conditions // Geochemistry International, 2022, v. 60, No. 8, pp. 711-723"/>
        <s v="Nozhkin A. D., Turkina O. M., Sal’nikova E. B., Likhanov I. I., Savko K. A. Charnockites of the Central Part of the Anabar Shield: Distribution, Petrogeochemical Composition, Age, and Formation Conditions // Geochemistry International, 2022. V. 60, No. 8, P. 711–723. DOI: 10.1134/S0016702922080055"/>
        <s v="Nozhkin, A.D., Turkina, O.M., Sal’nikova, E.B., Likhanov, I.I., Savko, K.A. Charnockites of the Central Part of the Anabar Shield: Distribution, Petrogeochemical Composition, Age, and Formation Conditions (2022) Geochemistry International, 60 (8), pp. 711-723"/>
        <s v="Strakhovenko V.D., Ovdina E.A., Malikova I.N., Malov G.I. Radioactivity Assessment of Sapropel Sediments in Small Lakes in the Baraba Lowland and Kulunda Plain, West Siberia // Geochemistry International, 2022, 60(8), стр. 792–807/ DOI: 10.1134/S0016702922080080"/>
        <s v="Vetrov E. V., De Grave J., Vetrova N. I.  The Tectonic Evolution of the Paleozoic Tannuola Terrane of Tuva in the Mesozoic and Cenozoic: Data of Fission-Track Thermochronology of Apatite // Geotectonics, 2022, Vol. 56, No. 4, pp. 471–485"/>
        <s v="Gavryushkin, P.N., Martirosyan, N.S., Rashchenko, S.V., Sagatova, D.N., Sagatov, N.E., Semerikova, A.I., Fedotenko, T.M., and Litasov, K.D. (2022) The first experimental synthesis of Mg orthocarbonate by the reaction MgCO3 + MgO = Mg2CO4 at pressures of the Earth's lower mantle. JETP LETTERS, 116(5), 344-344."/>
        <s v="Gavryushkin, P. N., N. S. Martirosyan, S. V. Rashchenko, D. N. Sagatova, N. E. Sagatov, A. I. Semerikova, T. M. Fedotenko, and K. D. Litasov. “The First Experimental Synthesis of Mg Orthocarbonate by the Reaction MgCO3 + MgO = Mg2CO4 at Pressures of the Earth’s Lower Mantle.” JETP Letters, September 28, 2022"/>
        <s v="A.V. Panchenko, A.S. Sukhikh, L.I. Isaenko, S.A. Gromilov. Approach to the study of the dynamics of unit cell parameters of single crystals in a wide temperature range on the example of Ag0.39Li0.61GaSe2. Journal of Structural Chemistry 63 (2022) 99973"/>
        <s v="The Nevenrekan Gold–Silver Volcanogenic–Plutonogenic Deposits, Magadan Region, Russia: Host Rocks, Host-Rock Metasomatites, Age, and Material Composition of the Ores / V. V. Priymenko, A. N. Glukhov, V. V. Akinin [et al.] // Journal of Volcanology and Seismology. – 2022. – Vol. 16. – No 1. – P. 49-66. – DOI 10.1134/S0742046322010055. – EDN AHCBER."/>
        <s v="Turkina, O.M., Izokh, A.E., Lavrenchuk, A.V., Shelepov, Y.Y. Composition and Isotope Parameters of Metabasalts and Gabbroids of the Onot Granite–Greenstone Block, Southwestern Siberian Platform, as Indicators of Lithospheric Mantle Evolution from the Archean to Paleoproterozoic (2022) Petrology, 30 (5), pp. 499-522"/>
        <s v="Kirdyashkin A.A., Kirdyashkin A.G., Distanov V.E., Gladkov I.N. Thermal and hydrodynamic conditions of magma chamber and melting conduit formation in the subduction zone // Thermophysics and Aeromechanics. 2022. Vol. 29, No. 4. P. 543-556. doi: 10.1134/S0869864322040072"/>
        <s v="Polyansky O. P., Nozkin A. D., Sokol E. V., Zinovieva S. V., Semenov A. N., Nekipelova A. V. Pseudotachylites of the Main Anabar Fault (Northern Yakutia):Petrological and Chronological Indicators of Melting during High Rate Tectonic Deformations. Doklady Earth Sciences, 2022, Vol. 503, Part 1, pp. 86–92."/>
        <s v="Reverdatto, V.V., Polyansky, O.P., Semenov, A.N., Babichev A.V. Mathematical Modeling of the Mechanism of Continental Subduction. Dokl. Earth Sc. 503, 179–184 (2022)."/>
        <s v="Жимулев Е.И., Чепуров А.И., Сонин В.М., Чепуров А.А., Похиленко Н.П. Особенности фазообразования в кимберлите в восстановительных ксловиях при 4 ГПа и 1500С // Долклады Российской Академии наук. Науки о Земле. 2022. Т. 504. № 2. С. 140-144."/>
        <s v="Gudimova, A.I., Agasheva, E.V., Agashev, A.M. et al. Composition, Structure, and Thermal Regime of the Lithospheric Mantle in the Area of the Highly Diamondiferous V. Grib Kimberlite Pipe, Arkhangelsk Diamondiferous Province: Data on the Chemical Composition of Garnet and Chrome-Diopside Xenocrysts. Dokl. Earth Sc. 505, 439–445 (2022)"/>
        <s v="Perfilova, A.A., Safonova, I.Y., Degtyarev, K.E., Savinsky, I.A., Kotler, P.D., Khassen, B.P. Composition and Sources of Silurian Terrigenous Rocks at the Periphery of the Tekturmas Ophiolite Zone (Central Kazakhstan) (2022) Doklady Earth Sciences, 505 (1), pp. 416-421."/>
        <s v="Жимулев Е.И., Сонин В.М., Чепуров А.А., Чепуров А.И., Похиленко Н.П. Детализация взаимодействия СаСО3 с Fe при 4 ГПа и 1400-1500С // Доклады Российской Академии наук. 2022. Т. 506. № 1. С. 38-42."/>
        <s v="Likhanov I.I., Reverdatto V.V., P.S. Kozlov, K.A. Savko, A.A. Krylov. Petrogenesis, U–Pb Age, and Lu–Hf Systematics of Rocks of the Garevka Complex (Northern Yenisei Ridge): Evidence of the Grenville Events at the Western Margin of the Siberian Craton // Doklady Earth Sciences, 2022, v. 507(2), 1069-1077."/>
        <s v="Solotchin P.A., Kuzmin M.I., Solotchina E.P.,  Maltsev A.E., Leonova G.A., Zhdanova A.N., Krivonogov S.K. Sedimentary Record of Bolshoi Bagan Lake (Western Siberia): Response to Holocene Climatic Events // Doklady Earth Science. – 2022.- Vol. 506. - Part 2. - pp. 768–774. https://link.springer.com/article/10.1134/S1028334X22700271"/>
        <s v="Solotchin, P.A., Kuzmin, M.I., Solotchina, E.P. Maltsev, A.E., Leonova, G.A., Zhdanova, A.N., Krivonogov, S.K., 2022. Sedimentary Record of Bolshoi Bagan Lake (Western Siberia): Response to Holocene Climatic Events // Dokl. Earth Sc. –2022. –Vol. 506. –P. 768–774."/>
        <s v="Likhanov I.I., Reverdatto V.V. Geochemistry, formation settings, composition and age of the protolith for the Fe-  and AL-rich metapelites of the North Yenisei Ridge // Doklady Earth Sciences, 2022, v. 507(1), 891-899"/>
        <s v="O. Daulbaev, L. I. Isaenko, A. A. Bogdzel’, S. I. Lobanov, P. G. Krinitsyn, V. M. Milkov, A. V. Belushkin. Comparative Study of LiInSe2 Single Crystals for Thermal-Neutron Detection. Crystallography Reports 67 (2022) 464–469"/>
        <s v="Makarova T.P. et al. Impact of Co Atoms on the Electronic Structure of Bi2Te3 and MnBi2Te4 Topological Insulators // Journal of Experimental and Theoretical Physics. Pleiades journals, 2022. Vol. 134. P. 607–614."/>
        <s v="A.S. Deviatiiarova, E.V. Sokol, S.N. Kokh, P.V. Khvorov. Monticellite–Spurrite Symplectites: Evidence for a Regressive Stage of the Kochumdek Trap Contact Aureole (Krasnoyarsk Region) // Geology of Ore Deposits, 2022, Vol. 64, No. 8, pp. 584-597. DOI:_x000a_10.1134/S1075701522080049_x000a_"/>
        <s v="Kalinin Yu.A., Borovikov A.A., Maacha L., Zuhair M., Palyanova G.A., Zhitova L.M. Au-Pd mineralization and ore-forming fluids of the Bleïda Far West deposit (Anti-Atlas, Morocco)//Geology of Ore Deposits, 2022, Vol. 64, Suppl. 2, pp. S236–S255"/>
        <s v="Tarasova, Y., Budyak, A., Goryachev, N., Skuzovatov, S., Reutsky, V., Gareev, B., ... &amp; Nizamova, A. (2022). The Role of Metamorphic Devolatilization in Building Orogenic Gold Deposits within Paleoproterozoic Organic-Rich Sediments: PTX Thermobarometric and Carbon Isotopic Constraints from the Chertovo Koryto Deposit (Eastern Siberia). Russian Journal of Pacific Geology, 16(4), 387-404."/>
        <s v="Imomnazarov, B.Kh., Imomnazarov, Sh.Kh., Mamatqulov, M.M., Khudainazarov, B.B. The Fundamental Solution of the Steady-State Two-Velocity Hydrodynamics Equation with Phase Equilibrium Pressure in the Dissipative Approximation // Journal of Applied and Industrial Mathematics, 2022, Vol. 16, No. 3, pp. 403–408."/>
        <s v="Tarasov A.S. et al. Preparation of an Atomically Clean and Structurally Ordered Bi2Se3 (0001) Surface without Molecular Beams and Vacuum Cleaving // Russian Journal of Physical Chemistry B. Pleiades Publishing, 2022. Vol. 16. P. 479–482."/>
        <s v="Yakovlev, D. A. et al. Diamondiferous kimberlites from recently explored Upper Muna Field (Siberian Craton): petrology, mineralogy and geochemistry insights // Geological Society, London, Special Publications (2022), 513 (1): 71 https://doi.org/10.1144/SP513-2021-9"/>
        <s v="Tolstykh  N.D., Tuhỳ M., Vymazalova A., Laufek F., Plášil F. Gachingite, Au(Te1-xSex) 0.2≈x≤0.5, a new mineral from Maletoyvayam deposit, Kamchatka peninsula, Russia // Mineralogical Magazine. 2022. 86. 205-231. DOI: 10.1180/mgm.2022.9"/>
        <s v="Peter Schlosser, Ludmila Isaenko, Aleksandra Tarasova, Vasili Savitski. Diode-pumped Dy:KPb2Cl5 laser in the middle-infrared spectral region. Optics Letters 47 (2022) 1553-1556"/>
        <s v="Alexander P. Yelisseyev, Lyudmila I. Isaenko, Sergei I. Lobanov, Alexander V. Dostovalov, Andrey A. Bushunov, Mikhail K. Tarabrin, Andrei A. Teslenko, Vladimir A. Lazarev, Alexander A. Shklyaev, Sergey A. Babin, Alina A. Goloshumova, Sergey A.Gromilov. Effect of antireflection microstructures on the optical properties of GaSe. Optical Materials Express 12 (2022) 1593-1608"/>
        <s v="Гаськов И.В., Прудников С.Г. Металлогения эндогенного золота Тувы// Геология и геофизика. 2022. №.11"/>
        <s v="Барков А.Ю. и др. // Геология и геофизика, 2022, 63, 9, 1185"/>
        <s v="Бродникова Е.А., Ветров Е.В., Летникова Е.Ф., Иванов А.В., Руднев С.Н. Позднерифейские и вендские гранитоиды в источниках сноса раннекембрийских грубозернистых пород баянкольской свиты Систигхемского прогиба Тувы // Геология и геофизика, 2022, т. 63, № 6, с. 783—800"/>
        <s v="О.М. Туркина, В.П. Сухоруков Раннедокембрийский гранитоидный магматизм китойского блока и этапы коллизионных событий на юго-западе сибирского кратона // Геология и геофизика, 2022, т. 63, № 5, с. 745—763"/>
        <s v="Ю.А. Калинин, Р.В. Кужугет, А.Ш. Хусаинова, О.Л. Гаськова, Ю.В. Бутанаев. Эволюция золота в зоне окисления месторождения Копто (Республика Тыва, Россия) // Геология и геофизика, 2022, т. 63, № 7, с. 956—970."/>
        <s v="В.В. Рябов Взаимодействие базальтового расплава с ксенолитами каменного угля в трапповой интрузии горы Озерная (Сибирская платформа) // Геология и геофизика. - 2022. - Т. 63. - № 8. - C. 1105-1117."/>
        <s v="Верниковский В.А., Шацкий В.С. Актуальные проблемы тектоники, палеогеографии, геодинамической эволюции и минеральных ресурсов континентальных окраин Российской Арктики // Геология и геофизика. – 2022. - Т.63. - №4. - С.385-388."/>
        <s v="Ветров Е.В., Уваров А.Н., Андреева Е.С., Ветрова Н.И., Жимулев Ф.И., Степанов А.С., Вишневская И.А., Червяковская М.В. Среднепалеозойский магматизм Центрально-Тувинского прогиба (восточная часть Алтае-Саянской складчатой области): петрогенезис, тектоника и геодинамика // Геология и геофизика, 2022, т. 63, №?,  с.?,"/>
        <s v="Симонов В.А., Васильев Ю.Р., Котляров А.В., Николенко Е.И., Алиферова Т.А., Шарыгин В.В., Аулбах С. Физико-химические параметры ультраосновных магматических систем Северо-Востока Сибирской платформы (данные по расплавным включениям в хромшпинелидах) // Геология и геофизика. 2022. Т. 63 (12). С. 1630-1652. DOI: 10.15372/GiG2021194"/>
        <s v="Симонов В.А., Васильев Ю.Р., Котляров А.В., Николенко Е.И., Алифирова Т.А., Шарыгин В.В., Аулбах С. Физико-химические параметры ультраосновных магматических систем Северо-Востока Сибирской платформы (данные по расплавным включениям в хромшпинелидах) // Геология и геофизика, 2022, т. 62, № 12, c. 31-40"/>
        <s v="Айриянц Е.В., Белянин Д.К., Жмодик С.М., Иванов П.О., Киселева О.Н. Золото-редкометалльная минерализация россыпного месторождения Мокрундя (Арктическая Сибирь, Республика Саха (Якутия) // Геология и геофизика. - 2022. С. 81-90. DOI: 10.15372/GiG2021197"/>
        <s v="Низаметдинов И.Р., Кузьмин Д.В., Смирнов С.З., Бульбак Т.А., Томиленко А.А., Максимович И.А., Котов А.А. Углеводороды в составе магматогенного флюида во вкрапленниках продуктов извержений вулкана Меньший Брат (о. Итуруп) по данным беспиролизной ГХ-МС расплавных и флюидных включений // Геология и Геофизика. – 2022. – Т. 63. – No. 8. – С. 1075-1087."/>
        <s v="Жимулев Ф.И., Поспеева Е. В., Потапов В. В., Новиков И. С., Котляров А. В. Глубинное строение и тектоника зоны сочленения Салаира и Горной Шории (Северо-Запад Центрально-Азиатского складчатого пояса) по результатам магнитотеллурического зондирования // Геология и геофизика. 2022.  DOI: 10.15372/GiG2022135"/>
        <s v="Бородина  Е.В. Экологическое состояние водных объектов бассейна Курагана (Горный Алтай) // География и природные ресурсы. 2022. Т. 43. № 2. С. 44-53."/>
        <s v="Сухоруков В. П., Савельева В. Б. Этапы и возраст метаморфизма в породах восточной части Китойского блока (Шарыжалгайский выступ Сибирского кратона) // Труды Карельского научного центра РАН. 2022. № 5. С. 144–147."/>
        <s v="Туркина  О.М. Анализ характера мантийных источников базитовых ассоциаций на основе геохимических и изотопных Nd-данных // Труды Карельского научного центра Российской академии наук. 2022. № 5. С. 148-151."/>
        <s v="Полянский О. П., Ножкин А. Д., Сокол Э. В., Бабичев А. В., Семенов А. Н. Псевдотахилиты Главного Анабарского разлома (Анабарский щит): петролого-реологические индикаторы плавления и возраст деформаций // Труды Карельского научного центра РАН. 2022. № 5. С. 111-115"/>
        <s v="Полянский О. П., Ножкин А. Д., Сокол Э. В., Бабичев А. В., Семёнов А. Н. Псевдотахилиты Главного Анабарского разлома (Анабарский щит): петролого-реологические индикаторы плавления и возраст деформаций // Труды Карельского научного центра Российской академии наук. 2022.  №. 5. С. 111-115. doi: 10.17076/geo1678"/>
        <s v="Кармышева И.В., Владимиров В.Г., Куйбида М.Л., Семенова Д.В., Яковлев В.А. Петрогенезис и тектонические обстановки образования высококалиевых гранитов (Западный Сангилен, Тувино-Монгольский массив) // Геосферные исследования. 2022. № 1. С. 6–32. doi: 10.17223/25421379/22/1"/>
        <s v="Karmysheva, I.V., Vladimirov, V.G., Kuibida, M.L., Semenova, D.V., Yakovlev, V.A. PETROGENESIS AND TECTONIC SETTINGS OF THE FORMATION OF HIGH-K GRANITES (WESTERN SANGILEN, TUVA-MONGOLIAN MASSIF) (2022) Geosfernye Issledovaniya, 2022 (1), pp. 6-32."/>
        <s v="Маликов Д.Г., Митченко А.М. Пещера Заповедная – новое местонахождение плейстоцен-голоценовой фауны млекопитающих в Минусинской котловине (Южная Сибирь) // Геосферные исследования. 2022. № 1. С. 87–97. doi: 10.17223/25421379/22/6"/>
        <s v="Абрамов Б.Н., Калинин Ю.А., Боровиков А.А. Итакинское золоторудное месторождение: изотопный состав, вероятные источники рудного вещества (Восточное Забайкалье) // Геосферные исследования. 2022. № 2. С. 6–22."/>
        <s v="Kolpakov V.V., Nevolko P.A., Redina A.A., Redin Yu.O. Features of orogenic gold-quartz mineralization of the Fedorovsky ore-placer field (Gornaya Shoriya) on the example of Lazaretny and Fedorovsky ore occurrences // Geosfernye Issledovaniya-Geosphere Research. 2022. Issue2, P. 23-46. DOI: 10.17223/25421379/23/2"/>
        <s v="Колпаков В.В., Неволько П.А., Редина А.А., Редин Ю.О. Особенности орогенного золото-кварцевого оруденения Федоровского рудно-россыпного поля (Горная Шория): на примере Лазаретного и Федоровского рудопроявлений // Геосферные исследования, 2022, №2, С. 23-46."/>
        <s v="Kirdyashkin A.G., Kirdyashkin A.A. // Temperature profile in the continental lithosphere and in the mantle beneath a continent // Geosphere Research. 2022. No. 2. P. 47-56. doi: 10.17223/25421379/23/3"/>
        <s v="Симонов В.А., Котляров А.В., Чернышов А.И., Юричев А.Н. Условия формирования палеозойских ультраосновных комплексов фундамента Западно-Сибирского осадочного бассейна // Геосферные исследования. 2022. № 2. С. 57-77. doi: 10.17223/25421379/23/4."/>
        <s v="Chayka I.F., Izokh A.E., Kalugin V.M., Zhitova L.M., Shvedov G.I., Gora M.P., Shevko A.Ya. Olivine and Cr-spinel from the Noril’sk-1 deposit: composition and petrological implication // Geosfernye Issledovaniya. 2022 (2), pp. 78-100."/>
        <s v="Chayka, I.F., Izokh, A.E., Kalugin, V.M., Zhitova, L.M., Shvedov, G.I., Gora, M.P., Shevko, A.Ya. OLIVINE AND Cr-SPINEL FROM THE NORIL’SK-1 DEPOSIT: COMPOSITIONS AND PETROLOGICAL IMPLICATIONS (2022) Geosfernye Issledovaniya, 2022 (2), pp. 78-100."/>
        <s v="Новые данные о возрасте пород пироксенитовых массивов р. Хани (Алдано-Становой щит) / А. Г. Дорошкевич, В. В. Шарыгин, А. В. Пономарчук [и др.] // Геосферные исследования. 2022. № 3. С. 6-26. URL: http://vital.lib.tsu.ru/vital/access/manager/Repository/koha:000901855"/>
        <s v="Дорошкевич А.Г., Шарыгин В.В., Пономарчук А.В., Изох А.Э., Избродин И.А., Зубакова Е.А., Прокопьев И.Р., Сергеев С.А. Новые данные о возрасте пород пироксенитовых массивов р. Хани (Алдано-Становой щит) // Геосферные исследования. 2022. № 3. С. 6–26. doi: 10.17223/25421379/24/1"/>
        <s v="Дорошкевич А.Г., Шарыгин В.В., Пономарчук А.В., Изох А.Э., Избродин И.А., Зубакова Е.А., Прокопьев И.Р., Сергеев С.А. Новые данные о возрасте пироксенитовых массивов р. Хани (Алдано-Становой щит) // Геосферные исследования, 2022, № 3, с. 6-26"/>
        <s v="Мальцев А.Е., Леонова Г.А., Прейс Ю.И., Мирошниченко Л.В., Заякина С.Б., Шавекин А.С. Аутигенное минералообразование в раннем диагенезе болотных отложений лесостепной зоны юга Западной Сибири // Геосферные исследования. 2022. № 3. С. 60–75. doi: 10.17223/25421379/24/4"/>
        <s v="Мягкая И.Н., Сарыг-оол Б.Ю. Влияние отрицательных температур на окислительное выщелачивание элементов из высокосульфидных отходов обогащения // Геосферные исследования. – 2022. № 3. С. 76-92. DOI: 10.17223/25421379/24/5"/>
        <s v="Козлов П.С., Лиханов И.И., Ревердатто В.В., Сухоруков В.П. Особенности петрогенезиса, георесурсы и перспективы практического использования высокоглиноземистых пород Северо-Енисейского кряжа (Восточная Сибирь) // Геосферные исследования, 2022, № 4, с. 6-35."/>
        <s v="Козлов П.С., Лиханов И.И., Ревердатто В.В., Сухоруков В.П. Особенности петрогенезиса, георесурсы и перспективы практического использования высокоглиноземистых пород Северо-Енисейского кряжа (Восточная Сибирь) // Геосферные исследования. 2022. № 4. С. 6–35."/>
        <s v="Прокопьев И. Р., Дорошкевич А. Г., Пономарчук А. В., Крук М. Н., Избродин И. А., Владыкин Н. В. Геохронология щелочно-ультраосновного карбонатитового комплекса Арбарастах (Алданский Щит, Якутия): новые Ar-Ar и U-Pb данные Геосферные исследования. 2022. № 4"/>
        <s v="Прокопьев И.Р., Дорошкевич А.Г., Пономарчук А.В., Крук М.Н., Избродин И.А., Владыкин Н.В. Геохронология щелочно-ультраосновного карбонатитового комплекса Арбарастах (Алданский щит, Якутия): новые Ar-Ar и U-Pb данные // Геосферные исследования. 2022. № 4. С. 48–66. doi: 10.17223/25421379/25/3"/>
        <s v="Леонова Г.А., Мальцев А.Е., Прейс Ю.И., Бобров В.А. Геоэкологическая оценка современного состояния верховых болот (рямов) Барабинской лесостепи в условиях антропогенного воздействия // Геосферные исследования. 2022. № 4. С. 76–95. DOI: 10.17223/25421379/25/5"/>
        <s v="Buslov M.M., Shcherbanenko T. A., Kulikova A.V., Sennikov N.V. Palaeotectonic reconstructions of the Central Asian folded belt in the Silurian Tuvaella and Retziella brachiopod fauna locations // Lethaia. 2022. V. 55, Iss.1. P. 1-15. https://doi.org/10.18261/let.55.1.7"/>
        <s v="Мягкая И.Н., Лазарева Е.В., Густайтис М.А., Кириченко И.С., Сарыг-оол Б.Ю. Ртуть в почвах и воздухе в районах антропогенных ореолов рассеяния и с повышенным природным геохимическим фоном // Экология и промышленность России, 2022, T. 26, № 2, С. 44-50  DOI: 10.18412/1816-0395-2022-2-44-50"/>
        <s v="Бабич Ю.В., Жимулев Е.И., Чепуров А.А. Об агрегировании изоморфной примеси азота в синтетических алмазах (система Fe-NI-C) // Известия Томского политехнического университета. Инжениринг георесурсов. 2022. Т. 333. № 10. С. 128-134."/>
        <s v="Мягкая И.Н., Сарыг-оол Б.Ю., Кириченко И.С., Густайтис М.А., Лазарева Е.В. Экогеохимическая оценка рек Ярлы-Амры и Чибитка, расположенных в ореоле действия Акташского ртутного месторождения и его отвалов (Горный Алтай) // Известия Томского политехнического университета. Инжиниринг георесурсов. - 2022. - 2 V. 333(4), P. 7–26. DOI: 10.18799/24131830/2022/4/3273"/>
        <s v="Кропачева М.Ю., Восель Ю.С., Мезина К.А., Белянин Д.К., Мельгунов М.С., Макарова И.В. Первые данные о распределении изотопов, макро- и микроэлементов из атмосферных выпадений в лишайниках арктических территорий Западной Сибири // Известия Томского политехнического университета. Инжиниринг георесурсов. – 2022. – Т. 333. – № 9. DOI: https://doi.org/10.18799/24131830/2022/9/3683"/>
        <s v="Шмакова А. М., Куликова К. В. , Травин А. В., Богатырев Л. И. Новые 40Ar/39Ar-данные долеритов Канино-Тиманской провинции внутриплитного магматизма (п-ов Канин) // Вестник геонаук. 2022. 6(330). C. 3—9. DOI: 10.19110/geov.2022.6.1"/>
        <s v="N. I. Vetrova, E. V. Vetrov, E. F. Letnikova. Сhemostratigraphy of the carbonate deposits of the Kinterep Formation in Northwestern Salair: first data // Geology and mineral resources of Siberia, 2022. №2 , p.10-23"/>
        <s v="Чугуевский А.В., Мельгунов М.С., Макарова И.В. Миграция техногенных радионуклидов (137Cs, 152Eu, 60Co) в донных отложениях р. Енисей (ближняя зона влияния Красноярского ГХК), Геология и минерально-сырьевые ресурсы Сибири, 2022, №2, с. 68-78. DOI: 10.20403/2078-0575-2022-2-68-77"/>
        <s v="Страховенко В.Д., Овдина Е. А., Малов Г. И. Особенности распределения урана в компонентах озерных систем, расположенных в степном ландшафте Юга Сибири (Кулундинская и Тажеранская степь). \\ Геология и минерально-сырьевые ресурсы Сибири. -2022.- № 2. - C. 88-99.  DOI 10.20403/2078-0575-2022-2-88-99"/>
        <s v="Мальцев А.Е., Бычинский В.А., Кривоногов С.К., Леонова Г.А., Мирошниченко Л.В., Шавекин А.С., Нечепуренко С.Ф. Геохимия раннего диагенеза лимногляциальных отложений на примере озер Норило-Пясинской водной системы (Российская Арктика) // Геология и минерально-сырьевые ресурсы Сибири. 2022. №3 (51). С. 55–71. DOI: 10.20403/2078-0575-2022-3-55-71"/>
        <s v="Маликов Д.Г., Голованов С.Е. Млекопитающие позднего неоплейстоцена Предалтайской равнины по материалам разреза Новосуртаевка // Геология и минерально-сырьевые ресурсы Сибири. 2022. № 4. С. 14-21. doi: 10.20403/2078-0575-2022-4-14-21"/>
        <s v="Panina, L.I., Rokosova, E.Y. and Ryabukha, M.A., 2022. Ultrapotassic Aluminosilicate Melts: Specifics of Formation by the Example of Synnyrites from the Synnyr Massif. Russian Geology and Geophysics, 63(2), pp.153-164"/>
        <s v="Rudnev, S.N., Turkina, O.M., Mal’kovets, V.G., Belousova, E.A., Serov, P.A., Kiseleva, V.Yu. Intrusive Complexes of the Late Neoproterozoic Island Arc Structure of the Lake Zone (Mongolia): Isotope Systematics and Sources of Melts (2022) Russian Geology and Geophysics, 63 (1), pp. 23-38."/>
        <s v="Turkina, O.M. Early Precambrian Crustal Evolution in the Irkut Block (Sharyzhalgai Uplift, Southwestern Siberian Craton): Synthesis of U–Pb, Lu–Hf and Sm–Nd Isotope Data (2022) Russian Geology and Geophysics, 63 (2), pp. 137-152."/>
        <s v="Novikov I.S., Zhimulev F.I., Pospeeva E.V. Neotectonic Fault Pattern of the Salair Area (Southern West Siberia): Relation with the Pre-Cenozoic Tectonic Framework // Russian Geology and Geophysics, 2022. – V.63, № 1. – P. 1-12"/>
        <s v="Khromykh, S.V. Basic and Associated Granitoid Magmatism and Geodynamic Evolution of the Altai Accretion–Collision System (Eastern Kazakhstan) (2022) Russian Geology and Geophysics, 63 (3), pp. 279-299"/>
        <s v="Barkov, A.Yu., Nikiforov, A.A., Barkova, L.P., Izokh, A.E., Korolyuk, V.N. Komatiitic Subvolcanic Rocks in the Mount Khanlauta Massif, Serpentinite Belt (Kola Peninsula) (2022) Russian Geology and Geophysics, 63 (9), pp. 981-1000."/>
        <s v="Selyatitskii A.Yu., Reverdatto V.V. Thermobaric Conditions for Exhumation of Ti-clinohumite Garnetites of the Kokchetav Subduction-Collision Zone (Northern Kazakhstan) // Russian Geology and Geophysics, 2022, v. 63, Is. 8, pp 869-889."/>
        <s v="O.V. Ilyina, A.M. Agashev, L.N. Pokhilenko, E.A. Kozhemyakina, N.P. Pokhilenko; Sheared and Granular Peridotites from the Udachnaya–East Kimberlite (Yakutia): Mineralogy, Chemistry, and PGE Patterns. Russ. Geol. Geophys. 2022;; 63 (9): 1001–1019"/>
        <s v="Brodnikova, E.A., Vetrov, E.V., Letnikova, E.F., Ivanov, A.V., Rudnev, S.N. Early Ediacaran and Middle Ediacaran Granitoids in the Provenances of Early Cambrian Coarse-Grained Rocks of the Bayan-Kol Formation of the Systyg-Khem Depression (Tuva) (2022) Russian Geology and Geophysics, 63 (6), pp. 649-663."/>
        <s v="Leonova G.A., Maltsev A.E., Aisueva T.S., Bobrov V.A., Melenevskii V.N., Bychinskii V.A., Miroshnichenko L.V. Geochemistry of early diagenesis of bog deposits by the example of the Holocene section of the Dulkha peat bog (Eastern Baikal Region) // Russian Geology and Geophysics. – 2022. – 63(6). – P. 689-705. – DOI: 10.2113/RGG20214314"/>
        <s v="Sokol, E.V., Kozmenko, O.A., Deviatiiarova, A.S., Kokh, S.N., Polyansky, O.P., Philippova, K.A., 2022. Geochemical evidence and geological prerequisites of isochemical metamorphism in the Kochumdek contact aureole (East Siberia). Russian Geology and Geophysics. 63 (6), 664–688"/>
        <s v="Turkina, O.M., Sukhorukov, V.P. Early Precambrian Granitoid Magmatism of the Kitoy Block and Stages of Collisional Events in the Southwestern Siberian Craton (2022) Russian Geology and Geophysics, 63 (5), pp. 620-635."/>
        <s v="V.A. Vernikovsky, O.P. Polyansky, A.B. Babichev, A.E. Vernikovskaya, V.F. Proskurnin, N.Yu. Matushkin, Tectonothermal Model for the Late Paleozoic Syncollisional Formation Stage of the Kara Orogen (Northern Taimyr, Central Arctic)// Russian Geology and Geophysics, 2022, Vol. 63, No. 4, pp. 368–382"/>
        <s v="A.Y. Barkov, N.D. Tolstykh, R.F. Martin, N. Tamura, Chi Ma, A.A. Nikiforov; Kuvaevite, Ir5Ni10S16, a New Mineral Species, Its Associations and Genetic Features, from the Sisim River Placer Zone, Eastern Sayans. Russ. Geol. Geophys. 2022;; 63 (12): 1373–1387. doi: https://doi.org/10.2113/RGG20224455"/>
        <s v="Кирдяшкин А.А., Кирдяшкин А.Г., Бородин А.В.  Влияние плюмов, не вышедших на поверхность, на образование поднятий // Вестник Забайкальского государственного университета. 2022. Т. 28, №. 10."/>
        <s v="Кирдяшкин А.Г., Кирдяшкин А.А. Геодинамические процессы в склоне поднятия // Вестник Забайкальского государственного университета. 2022.  Т. 28, № 10."/>
        <s v="Кирдяшкин А.А., Кирдяшкин А.Г., Непогодина Ю.М. Геодинамическая структура течений в верхней и нижней мантии и теплообмен между ними // Вестник Забайкальского государственного университета. 2022. Т. 28, №. 9. С. 16-24. doi: 10.21209/2227-9245-2022-28-9-16-24"/>
        <s v="A.Yu. Likhacheva, S.V. Rashchenko, A.I. Semerikova, A.V. Romanenko, K. Glazyrin, O.G. Safonov (2022) The low-temperature shift of antigorite dehydration in the presence of sodium chloride: in situ diffraction study up to 4 GPa and 800 oC // American Mineralogist 107(6) 1074-1090."/>
        <s v="Azzurra Zucchini, Pavel N. Gavryushkin, Alexander V. Golovin, Nadezhda B. Bolotina, Paola Stabile, Michael R. Carroll, Paola Comodi, Francesco Frondini, Daniele Morgavi, Diego Perugini, Fabio Arzilli, Marco Cherin, Emmanuel Kazimoto, Konstantin Kokh, Artem Kuznetsov, Inna V. Medrish; Crystal structure of nyerereite: A possible messenger from the deep Earth. American Mineralogist 2022;; 107 (11): 2054–2064. doi: https://doi.org/10.2138/am-2022-8106"/>
        <s v="Zucchini A. et al. Crystal structure of nyerereite: A possible messenger from the deep Earth // American Mineralogist. Mineralogical Society of America, 2022. Vol. 107, № 11. P. 2054–2064."/>
        <s v="Luth R.W., Palyanov Yu.N., Bureau H. Experimental petrology applied to natural diamond growth // Reviews in Mineralogy &amp; Geochemistry. - 2022. - Vol.88. - P.755-808."/>
        <s v="Низаметдинов И.Р. Оценки влияния воды на состав остаточных стекол расплавных включений в оливине в базальтах вулкана Меньший Брат, кальдера Медвежья (о. Итуруп) // Международный научно-исследовательский журнал. - 2022. – Т. 5. - No 1. - С. 135-141."/>
        <s v="Тимина Т.Ю., Смирнов С.З., Рыбин А.В., Низаметдинов И.Р. Импульсный характер позднеплейстоценового базитового вулканизма перешейка Ветровой (о. Итуруп, Курильские острова)  // Международный научно-исследовательский журнал. - 2022. — №10 (124)."/>
        <s v="Софронова С.М., Богуславский А.Е. Очистка урансодержащих сточных вод//Известия алтайского отделения русского географического общества.2022. №3 (66). С.66-77."/>
        <s v="Кунгулова Э.Н., Томиленко А.А.,. Тишин П.А., Савинова О.В., Лычагин Д.В., Бухарова О.В.  Флюидные включения в жильном кварце как отражение деформационных этапов области сочленения Байкало-Муйской и Баргузино-Витимской структурно-формационных зон (Западное Забайкалье). // Литосфера, 2022, том 22, № 3, с. 327–346"/>
        <s v="Лиханов И.И., Козлов П.С., Попов Н.В. Железисто-глиноземистые метапелиты Северо-Енисейского кряжа: палеообстановки формирования, природа и возраст протолита // Литосфера, 2022, т. 22, № 4, с. 448-471."/>
        <s v="Safonova, I.Yu., Antonyuk, R.M., Gurova, A.V., Kalugin, V.M., Savinsky, I.A., Vnukovsky, A.P., Orynbek, T.Zh. Geological structure and copper mineralization of the Tekturmas ophiolite belt and related structures of central Kazakhstan (2022) Lithosphere (Russian Federation), 22 (4), pp. 472-496."/>
        <s v="Калинин Ю.А., Боровиков А.А., Maacha L., Zuhair M., Пальянова Г.А., Житова Л.М. Au-Pd минерализация и рудообразующие флюиды месторождения Блейда Фар Вест (Анти-Атлас, Марокко) // Литосфера, 2022, том 22, №5, с. 644–666"/>
        <s v="Гладков И.Н., Кирдяшкин А.Г., Кирдяшкин А.А., Дистанов В.Э.  Моделирование тепловой и гидродинамической структуры расплава в канале плюма, формирующегося в зоне субдукции // Мониторинг. Наука и технологии. 2022.  №. 4(54). С. 6-13. DOI: https://doi.org/10.25714/MNT.2022.54.001"/>
        <s v="Khan N. et al. Solvothermal DMSO-mediated synthesis of the S/AgI microstructures and their testing as photocatalysts and biological agents // International Journal of Biology and Chemistry, 2022. Vol. 15. P.79-89."/>
        <s v="Urakaev, F.Kh., M.M. Burkitbayev, and N.V. Khan. 2022. “Biological Activity of Sulfur Nanoparticles in the Sulfur-Dimethyl Sulfoxide-Water System”. International Journal of Biology and Chemistry 15 (2):54-75. https://doi.org/10.26577/ijbch.2022.v15.i2.09."/>
        <s v="Zhurbas V. M., Golenko M. N., Kalugin I. A., Zavialov P. O. // Journal of Oceanological Research, 2022, Vol. 50, No. 1, P. 3–10"/>
        <s v="Polin, V. F., N. M. Zvereva, A. V. Travin, and A. V. Ponomarchuk. &quot;The Age of Gold Mineralization of the Ketkap–Yuna Magmatic Province, the Formation Affiliation of Gold-Bearing Complexes, and Stages of the Late Mesozoic Magmatism in Different Parts of the Aldan Shield.&quot; Russian Journal of Pacific Geology 16, no. 5 (2022): 427-442."/>
        <s v="Nikolaeva, I.V., Palesskiy, S.V. &amp; Kravchenko, A.A. Evaluation of the Matrix Effect and Selection of Reference Samples for the ICP-MS Trace Elements Determination in Geological Samples. Moscow Univ. Chem. Bull. 77, 94–99 (2022). https://doi.org/10.3103/S0027131422020079"/>
        <s v="Михайленко Д. С., Губанов Н. В., Подугольникова Е. Е., Корсаков А. В., Шу Ю. Г., Степанов А. С. (2022) Минералы-концентраторы редкоземельных элементов в ксенолитах эклогитов из кимберлитов. Труды Ферсмановской научной сессии ГИ КНЦ РАН. 19. С. 217-221. https://doi.org/10.31241/FNS.2022.19.040"/>
        <s v="Подугольникова Е.Е., Михайленко Д.С., Губанов Н.В., Корсаков А.В. (2022) Минералогия коэсит-содержащих ксенолитов эклогитов из кимберлитовой трубки «Удачная». Труды Ферсмановской научной сессии ГИ КНЦ РАН. 19. С. 296-300. https://doi.org/10.31241/FNS.2022.19.054"/>
        <s v="Шемелина О.В., Владимиров В.Г., Кармышева И.В., Здрокова М.С. Первые данные о распределении и составе включений в кварце и цирконе лейкогранитов Баянкольского массива (Западный Сангилен, ЮВ Тува) // Труды Ферсмановской научной сессии ГИ КНЦ РАН. 2022. № 19. С. 397–401."/>
        <s v="Kirdyashkin A.G., Kirdyashkin A.A. Conditions for the formation of uplift by plume that has not reached the surface // Geotectonics. 2022. Vol. 56, No 6."/>
        <s v="Крук А.Н., Сокол А.Г. Механизмы дегазации кимберлитовой магмы на начальном этапе ее подъема: по экспериментальным данным при 5.5 и 3.0 ГПа // Геохимия – 2022. - Т.67. - №11. - С.1072–1088."/>
        <s v="Шарыгин В.В. Высоконатровые фосфатные и силикатные включения в троилитовом нодуле железного метеорита Дарьинское (IIC) // Геохимия, 2022, т.67, № 12, с. 1216-1232"/>
        <s v="Горячев Н.А., Кузьмин М.И., Ярмолюк В.В., Диденко А.Н., Петров О.В., Гладкочуб Д.П., Оганов А.Р., Кузнецов А.Н., Верниковский В.А., Шацкий В.С., Котов А.Б., Перепелов А.Б. Нужны ли геология и минеральные ресурсы Российской Федерации? // Вестник Российской Академии наук. – 2022. – Т.92. - №9. - С.825–836."/>
        <s v="Agatova A.R., Nepop R.K., Ganyushkin D.A., Otgonbayar D., Griga S.A., Ovchinnikov I.Yu. Influence of the 1988 earthquake on glacierization and relief of the Tsambagarav massif (Western Mongolia). Led i Sneg. Ice and Snow. 2022, 62 (1): 17–34. [In Russian]"/>
        <s v="Агатова А.Р., Непоп Р.К., Ганюшкин Д.А., Отгонбаяр Д., Грига С.А., Овчинников И.Ю. Влияние землетрясения 1988 г. на оледенение и рельеф массива Цамбагарав (Западная Монголия). Лёд и Снег. 2022;62(1):17-34"/>
        <s v="Широносова Г.П., Прокопьев И.Р. Оценка роли карбонат-бикарбонатных флюидов в транспорте и осаждении РЗЭ в процессе рудообразования (термодинамическое моделирование) // Доклады РАН. Науки о Земле. 2022. Том 502. № 1. С. 16-21. DOI: 10.31857/S2686739722010078"/>
        <s v="Жмодик С.М., Иванов П.О., Травин А.В., Юдин Д.С., Белянин Д.К., Айриянц Е.В., Киселева О.Н., Мороз Т.Н., Лазарева Е.В. ВРЕМЯ ФОРМИРОВАНИЯ ПОРОД ТАЛАХТАХСКОЙ ДИАТРЕМЫ (АРКТИЧЕСКАЯ СИБИРЬ), ПО ДАННЫМ ЛАЗЕРНОГО 40AR/39AR-ДАТИРОВАНИЯ // Доклады Российской академии наук. Науки о Земле. 2022. Т. 502. № 2. С. 56-63. https://elibrary.ru/item.asp?doi=10.31857/S268673972202013X"/>
        <s v="Полянский О.П., Ножкин А.Д., Сокол Э.В., Зиновьев С.В., Семёнов А.Н., Некипелова А.В. Псевдотахилиты Главного Анабарского разлома (Северная Якутия) – петрологические и хронологические индикаторы плавления при высокоскоростных тектонических деформациях // Доклады Российской Академии Наук. 2022. Т. 503, №. 1. С. 18-25. doi:10.31857/S2686739722030094"/>
        <s v="Уляшева Н. С., Серов П. А., Травин А. В. SM/ND- И 40AR/39AR-ИЗОТОПНО-ГЕОХРОНОЛОГИЧЕСКИЕ ИССЛЕДОВАНИЯ АМФИБОЛИТОВ ХАНМЕЙХОЙСКОЙ СВИТЫ ХАРБЕЙСКОГО МЕТАМОРФИЧЕСКОГО КОМПЛЕКСА (ПОЛЯРНЫЙ УРАЛ) // ДОКЛАДЫ РОССИЙСКОЙ АКАДЕМИИ НАУК. НАУКИ О ЗЕМЛЕ, 2022, том 506, № 2, с. 72–79_x000a_"/>
        <s v="Головин А.В., Соловьев К.А., Шарыгин И.С., Летников Ф.А. Арагонит в интерстициях мантийного ксенолита из кимберлитовой трубки Удачная (Сибирский кратон): прямое свидетельство присутствия карбонатитовых расплавов в глубинной литосферной мантии. // Доклады РАН, науки о Земле, 2022, т. 507, № 2, с. 71-77, DOI: 10.31857/S2686739722601491"/>
        <s v="Шацкий В.C., Рагозин А.Л., Ванг Ч., Су В., Ильин А.А., Колесниченко М.В. Особенности строения и эволюции нижних частей континентальной коры Якутской алмазоносной провинции в районе Верхне-Мунского кимберлитового поля // Доклады Академии наук. – 2022. – принята в печать"/>
        <s v="Баталева Ю.В., Фурман О.В., Здроков Е.В., Борздов Ю.М., Пальянов Ю.Н. Влияние концентрации серы на сульфидизацию оливина при Р,Т-параметрах литосферной мантии // Доклады Академии наук. – 2022. – принята в печать"/>
        <s v="Солотчин П.А., Кузьмин М.И., Солотчина Э.П., Мальцев А.Е., Леонова Г.А., Жданова А.Н., Кривоногов С.К. Осадочная летопись озера Большой Баган (Западная Сибирь): отклик на климатические события голоцена // Доклады Российской Академии Наук. 2022. Т. 506. № 2. С. 202–209. DOI: 10.31857/S2686739722700037"/>
        <s v="Strakhovenko V.D., Malov V.I., Malov G.I., Ovdina E.A. Spatio-temporal distribution of gross mercury contents in the bottom sediments of small lakes of the taiga zone //Limnology and Freshwater Biology 2022 (3): 1262-1265 DOI:10.31951/2658-3518-2022-A-3-1262"/>
        <s v="Belyanin D.K., Melgunov M.S., Gustaytis M.A., Vosel Y.S., Mezina K.A., Kropacheva  M.Y. Distribution of mercury concentrations in lichens, mosses and larch needles in Western Siberia (according to the 2019 data) // Limnology and Freshwater Biology, 2022, 3, 1295-1298, doi: 10.31951/2658-3518-2022-A-3-1295"/>
        <s v="Gustaytis M.A., Myagkaya I.N. Characteristics of Hg accumulation in mushrooms and fish in areas disturbed by mining activity (Western Siberia) // Limnology and Freshwater Biology. 2022. - V. 3. – P. 1308-1311. DOI: 10.31951/2658-3518-2022-A-3-1308"/>
        <s v="Leonova G.A., Andrulaitis L.D., Badmaeva Zh.O. Biogeochemical indication of technogenic mercury pollution of the ecosystem components in the Bratsk Reservoir (East Siberia) and the Bolshoye Yarovoye salt lake (Altai Territory) // Limnology and Freshwater Biology. 2022. № 3. P. 1359–1361. DOI: https://doi.org/10.31951/2658-3518-2022-A-3-1359"/>
        <s v="Myagkaya I.N., Gustaytis M.A. Hg minerals formed in the dispersion halos of mining waste (Western Siberia) // Limnology and Freshwater Biology. - 2022. - V. 3. - P. 7-10. DOI:10.31951/2658-3518-2022-A-3-7"/>
        <s v="Kalugin I.A., Gaskova O.L., Meydan A.F., Babich V.V., Markovich T.I., Astakhov A.S. Lithochemical parameters in equilibrium systems of modern sedimentation in lakes and on the sea shelf. Limnology and Freshwater Biology. 2022 (4): 1429-1431"/>
        <s v="Leonova G.A. Krivonogov S.K. Maltsev A.E. Theoretical aspects in the study of sources and origin of modern and buried organic matter in biogenic deposits from salt lakes of the arid zone (Western Siberia, Russia) // Limnology and Freshwater Biology. 2022. № 4. P.1467–1469.DOI: https://doi.org/10.31951/2658-3518-2022-A-4-1467"/>
        <s v="Malov G.I., Ovdina E.A., Strakhovenko V.D. Quantitative assessment of carbon sequestration by sapropel deposits inferred from Lakes Peschanoe and Nizhnee (Western Siberia, Russia) //Limnology and Freshwater Biology 2022 (4): 1482-1484 DOI:10.31951/2658-3518-2022-A-4-1482"/>
        <s v="Maltsev A.E., Krivonogov S.K., Miroshnichenko L.V., Leonova G.A., Smolentseva E.N., Shavekin A.S., Solotchin P.A. GEOCHEMICAL INDICATION OF THE HOLOCENE CLIMATIC CHANGES IN SEDIMENTS OF BOLSHOI BAGAN LAKE, SOUTHERN WEST SIBERIA // Limnology and Freshwater Biology. 2022. № 4. С. 1485-1487."/>
        <s v="Maltsev A.E., Krivonogov S.K., Miroshnichenko L.V., Leonova G.A., Smolentseva E.N., Shavekin А.S., Solotchin P.A. Geochemical indication of the Holocene climatic changes in sediments of Bolshoi Bagan Lake, Southwestern Siberia // Limnology and Freshwater Biology. 2022. № 4. P. 1485–1487. DOI: https://doi.org/10.31951/2658-3518-2022-A-4-1485"/>
        <s v="Maltsev A.E., Krivonogov S.K., Leonova G.A., Bobrov V.A., Miroshnichenko L.V. Geochemical indicators of climate changes in Southwestern Siberia (Russia) in the Holocene sediments of Lake Itkul // Limnology and Freshwater Biology. 2022. № 4. P. 1488–1491. DOI: https://doi.org/10.31951/2658-3518-2022-A-4-1488"/>
        <s v="Maltsev A.E., Krivonogov S.K., Leonova G.A., Bobrov V.A., Miroshnichenko L.V. GEOCHEMICAL INDICATORS OF CLIMATE CHANGES IN SOUTHWESTERN SIBERIA (RUSSIA) IN THE HOLOCENE SEDIMENTS OF LAKE ITKUL // Limnology and Freshwater Biology. 2022. № 4. С. 1488-1491. https://elibrary.ru/item.asp?id=49369951"/>
        <s v="Solotchin P.A., Solotchina E.P., Kuzmin M.I., Maltsev A.E., Leonova, G.A. Krivonogov, S.K., Zhdanova, A.N. Climate signals in the Holocene bottom sediments of shallow saline lakes of the Southwestern Siberia // Limnology and Freshwater Biology. 2022. № 4. P.1588–1590. DOI:https://doi.org/10.31951/2658-3518-2022-A-4-1588"/>
        <s v="Kuznetsova SA, Shakhtshneider TP, Mikhailenko MA, Malyar YN, Kichkailo AS, Drebushchak VA, Kuznetsov BN. Preparation and antitumor activity of betulin dipropionate and its composites. Biointerface Res. Appl. Chem. _x000a_2022; Vol. 12 Iss 5:6873-94. https://doi.org/10.33263/BRIAC125.68736894_x000a_"/>
        <s v="Vyacheslav Polyakov, Andrei Kartoziia, Timur Nizamutdinov, Wenjuan Wang and Evgeny Abakumov Soil-geomorphological mapping of Samoylov Island based on UAV imaging  // Front. Environ. Sci., 08 September 2022 Sec. Environmental Informatics and Remote Sensing. https://doi.org/10.3389/fenvs.2022.948367"/>
        <s v="Bryanskaya A.V., Shipova A.A., Rozanov A.S., Kolpakova O.A., Lazareva E.V., Uvarova Y.E., Efimov V.M., Zhmodik S.M., Taran O.P., Goryachkovskaya T.N., Peltek S.E. Diversity and metabolism of microbial communities in a hypersaline lake along a geochemical gradient // Biology, 2022, 11 605. https://doi.org/10.3390/biology11040605"/>
        <s v="Artamonova, S.; Shein, A.; Potapov, V.; Kozhevnikov, N.; Ushnitsky, V. Shallow Permafrost at the Crystal Site of Peaceful Underground Nuclear Explosion (Yakutia, Russia): Evidence from Electrical Resistivity Tomography. Energies 2022, 15, 301. https://doi.org/10.3390/en15010301"/>
        <s v="Barkov A.Y. et al., Geosciences, 2022, V. 12, iss. 9, 323"/>
        <s v="Likhanov I.I. Provenance, Age and Tectonic Settings of Rock Complexes (Yenisei Ridge, East Siberia): Geochemical and Geochronological Evidence // Geosciences (Switzerland), 2022, v. 12, № 11, 402."/>
        <s v="Kiseleva O., Serov P.A., Ayriyants E., Travin A.V., Belyanin D.K., Nharara B., Zhmodik S.M. Nd-Sr Isotopic Study of the Magmatic Rocks and 40Ar/39Ar Dating of the Mafic Dyke of the Proterozoic Ulan-Sarʼdag Ophiolite Mélange (Southern Siberia, East Sayan, Middle Belt, Russia) // Minerals. - 2022, 12, 92. https://doi.org/10.3390/min12010092"/>
        <s v="Khlif N., Vishnevskiy A., Izokh  A., Chervyakovskaya M. Mineral Chemistry and Trace Element Composition of Clinopyroxenes from the Middle Cambrian Ust’-Sema Formation Ankaramites and Diopside Porphyry Basalts and the Related Barangol Complex Intrusions, Gorny Altai, Russia // Minerals 2022, 12(2), 113."/>
        <s v="Zhmodik S.M., Buslov M.M., Damdinov B. B., Mironov А. G., Khubanov V. B., Buyantuyev М. D., Damdinova L. B., Airiyants Е. V., Kiseleva О. N., Belyanin D. К. Mineralogy, geochemistry and geochronology of the Yehe-Shigna ophiolitic massif, TuvaMongolian microcontinent, Southern Siberia: Evidence for an back-arc origin and geodynamic implications // Minerals. – 2022. - 12(4), 390. DOI: 10.3390/min12040390"/>
        <s v="Zhmodik S.M., Buslov M.M., Damdinov B.B., Mironov A.G., Khubanov V.B., Buyantuyev M.G., Damdinova L.B., Airiyants E.V., Kiseleva O.N., Belyanin D.K. Mineralogy, Geochemistry, and Geochronology of the Yehe-Shigna Ophiolitic Massif, Tuva-Mongolian Microcontinent, Southern Siberia: Evidence for a Back-Arc Origin and Geodynamic Implications // Minerals. 2022. V. 12(4), 390. https://doi.org/ 10.3390/min12040390"/>
        <s v="Damdinov, B. B., Goryachev, N. A., Moskvitina, M. L., Damdinova, L. B., Izvekova, A. D., Reutsky, V. N., ... &amp; Artemyev, D. A. (2022). Zun-Kholba Orogenic Gold Deposit, Eastern Sayan, Russia: Geology and Genesis. Minerals, 12(4), 395."/>
        <s v="Sokol, E.V., Kozlikin, M.B., Kokh, S.N., Nekipelova, A.V., Kulik, N.A., Danilovsky, V.A., Khvorov, P.V., Shunkov, M.V., 2022. Phosphate record in Pleistocene-Holocene sediments from Denisova Cave: Formation mechanisms and archaeological implications. Minerals. 12 (5), 553"/>
        <s v="Savva, N.E.; Kravtsova, R.G.; Anisimova, G.S.; Palyanova, G.A. Typomorphism of Native Gold (Geological-Industrial Types of Gold Deposits in the North-East of Russia). Minerals 2022, 12, 561."/>
        <s v="D’yachkov B.A., Mizernaya M.A., Khromykh  S.V., Bissatova A.Y., Oitseva T.A., Miroshnikova A.P., Frolova O.V., Kuzmina O.N., Zimanovskaya N.A., Pyatkova A.P., Zikirova K., Ageyeva O.V., Yeskaliyev Y.T. Geological history of the Great Altai: Implications for mineral exploration // Minerals. 2022. v. 12. Iss. 6. Art. No. 744."/>
        <s v="Murzin, V.; Palyanova, G.; Mayorova, Т.; Beliaeva, T. The Gold–Palladium Ozernoe Occurrence (Polar Urals, Russia): Mineralogy, Conditions of Formation, Sources of Ore Matter and Fluid. Minerals 2022, 12, 765"/>
        <s v="Afanasiev Valentin, Ugapeva Sargylana, Babich Yuri, Sonin Valeri, Logvinova Alla, Yelisseyev Alexander, Goryainov Sergey, Agashev Alexey, Ivanova Oksana. Growth story of one diamond: A window to the litospheric mantle. Minerals. 2022. 12. 1048-18."/>
        <s v="Sinyakova E. et al. Minerals, 2022, 12, 5, 1136"/>
        <s v="Arefiev, A.V., Shatskiy, A., Bekhtenova, A., and Litasov, K.D. (2022) Quench Products of K-Ca-Mg Carbonate Melt at 3 and 6 GPa: Implications for Carbonatite Inclusions in Mantle Minerals. Minerals, 12(9), 1077. (IF 2.818)"/>
        <s v="Khromykh  S.V., Kotler P.D., Kulikova A.V., Semenova D.V., Minnebaev K.R., Gareev B.I., Batalin G.A., Antsiferova T.N., Il’icheva E.A., Volosov A.S. Early Triassic monzonite–granite series in Eastern Kazakhstan as a reflection of Siberian Large Igneous Province activity // Minerals. 2022. v. 12. Iss. 9. Art. No. 1101."/>
        <s v="Khromykh S.V., Kotler P.D., Kulikova A.V., Semenova D.V., Minnebaev K.R., Gareev B.I., Batalin G.A., Antsiferova T.N., Il’icheva E.A., Volosov A.S. Early Triassic Monzonite–Granite Series in Eastern Kazakhstan as a Reflection of Siberian Large Igneous Province Activity // Minerals. 2022. 12(9), 1101. https://doi.org/10.3390/min12091101."/>
        <s v="Khromykh, Sergey V., Pavel D. Kotler, Anna V. Kulikova, Dina V. Semenova, Kamil R. Minnebaev, Bulat I. Gareev, Georgii A. Batalin, Tatiana N. Antsiferova, Ekaterina A. Il’icheva, and Alexey S. Volosov. 2022. &quot;Early Triassic Monzonite–Granite Series in Eastern Kazakhstan as a Reflection of Siberian Large Igneous Province Activity&quot; Minerals 12, no. 9: 1101. https://doi.org/10.3390/min12091101"/>
        <s v="Sinyakova, E.F.; Vasilyeva, I.G.; Oreshonkov, A.S.; Goryainov, S.V.; Karmanov, N.S. Formation of Noble Metal Phases (Pt, Pd, Rh, Ru, Ir, Au, Ag) in the Process of Fractional Crystallization of the CuFeS2 Melt // Minerals 2022, Volume 12, Issue 9, 1136."/>
        <s v="Ashchepkov I.V., Logvinova A.M, Spetsius Z.V., Downes H., Ntaflos T., Ivanov A.S. , Zinchenko V.N., Kostrovitsky S.I., Ovchinnikov Y.I. Eclogite varieties and their positions in the cratonic mantle lithosphere beneath Siberian craton and Archean cratons worldwide // Minerals. 2022, v. 12, №11, 1353, p. 1-37."/>
        <s v="Zimanovskaya NA, Oitseva TA, Khromykh SV, Travin AV, Bissatova AY, Annikova IY, Aitbayeva SS. Geology, Mineralogy, and Age of Li-Bearing Pegmatites: Case Study of Tochka Deposit (East Kazakhstan). Minerals. 2022; 12(12):1478. https://doi.org/10.3390/min12121478"/>
        <s v="Zimanovskaya N.A., Oitseva T.A., Khromykh  S.V., Travin A.V., Bissatova A.Y., Annikova I.Y., Aitbayeva S.S. Geology, mineralogy, and age of Li-bearing pegmatites: case Study of Tochka deposit (East Kazakhstan) // Minerals. 2022. V. 12. Iss. 11, 1478"/>
        <s v="Victor V. Atuchin, Ludmila I. Isaenko, Sergei I. Lobanov, Alina A. Goloshumova, Maxim S. Molokeev, Zhaoming Zhang, Zhang Xingyu, Xingxing Jiang, Zheshuai Lin. Anisotropic thermal expansion and electronic structure of LiInSe2. Molecules 27 (2022) 5078"/>
        <s v="A. Yelisseyev, V. Fedyaj, V. Simonov, L. Isaenko, S. Lobanov, A. Shklyaev, A. Simanchuk, S. Babin, A. Dostovalov. Femtosecond laser direct writing of antireflection microstructures on front and back sides of GaSe crystal. Photonics 9 (2022) 774"/>
        <s v="Agatova A., Nepop R., Ganyushkin D., Otgonbayar D., Griga S. and Ovchinnikov I. Specific Effects of the 1988 Earthquake on Topography and Glaciation of the Tsambagarav Ridge (Mongolian Altai) Based on Remote Sensing and Field Data // Remote Sens. 2022, 14(4), 917"/>
        <s v="Agatova A., Nepop R., Ganyushkin D., Otgonbayar D., Griga S., Ovchinnikov I. Specific Effects of the 1988 Earthquake on Topography and Glaciation of the Tsambagarav Ridge (Mongolian Altai) Based on Remote Sensing and Field Data // Remote Sens. 2022, 14, 917. doi.org/10.3390/rs14040917"/>
        <s v="Nataliya Yurkevich, Andrei Kartoziia, Ekaterina Tsibizova. Permafrost Degradation Impact on Water Bodies in the Siberian Tundra (Samoylov and Kurungnakh Islands, Lena Delta) Using GIS Analysis of Remote Sensing Data and a Geochemical Approach // Water. –Vol. 14 (15) –P. 2322. https://doi.org/10.3390/w14152322"/>
        <s v="Шарыгин В.В., Михайлов И.Г. Томамаэит Cu3Pt в самородном осмии из речных отложений в Нижнесергинском районе, Средний Урал // Минералогия, 2022, т. 8, № 2, с. 5-14"/>
        <s v="Симонов В.А., Чернышов А.И., Котляров А.В. Минералогия и генезис ультрабазитов Куртушибинского офиолитового пояса (Западный Саян) // Минералогия. 2022. Т. 8, № 2. С. 49-62. DOI: 10.35597/2313-545X-2022-8-2-5."/>
        <s v="А.С. Девятиярова, Э.В. Сокол, С.Н. Кох, Е.Н. Нигматулина. Перовскит из мраморов Кочумдекского контактового ореола спуррит-мервинитового метаморфизма: первый опыт в U-Pb датирования термического события // Минералогия, Т. 8, № 2, с. 83-95"/>
        <s v="Максаров Руслан Александрович, Прокопьев Илья Романович, Дорошкевич Анна Геннадьевна, Редин Юрий Олегович, &amp; Малютина Александра Владиславовна. (2022). Новые данные по минералогии золото-сульфидного типа руд месторождения Каральвеем, Чукотка: DOI: 10.47765/0869-5997-2022-10002. Руды и металлы, (1)."/>
        <s v="Максаров Р.А., Дорошкевич А.Г., Прокопьев И.Р., Редин Ю.О., Малютина А.В. Новые данные по минералогии золото-сульфидного типа руд месторождения Каральвеем, Чукотка // Руды и металлы, 2022, №1, С. 24-43"/>
        <s v="Некипелова А.В., Сокол Э.В., Кох С.Н., Филиппова К.А. Керченские осадочные железные руды–нетрадиционный источник Nd и MREE: особенности и перспективы. Руды и металлы, 2022, т. 1, с. 106-120"/>
        <s v="Барабаш Е.О., Афанасьев В.П., Похиленко Н.П., Иванова О.А., Малыгина Е.В. Оценка возраста и потенциальной алмазоносности коренных источников по их глубинным минералам из ореолов рассеяния. Отечественная геология, № 6 / 2022"/>
        <s v="Агашева Е. В., Агашев А. М., Гудимова А. И., Малыгина Е. В., Червяковский В. С., Прусакова Н. А., Щукин В. С., Голубев Ю. К., Похиленко Н. П. Состав гранатов из кимберлитов Архангельской области как один из признаков алмазоносности. Отечественная геология 2022, №1, стр. 71 – 89"/>
        <s v="Серебрянников А.О., Логвинова А.М., Соболев Н.В. Особенности микропримесного состава хромшпинелидов-включений в алмазах из кимберлитов Якутии //  Отечественная геология, 2022, вып.6, с. 50-63."/>
        <s v="Колпаков В.В., Неволько П.А., Фоминых П.А. Типохимизм и минеральные ассоциации самородного золота автохтонных россыпей районов Быстринского Au-Cu-Fe скарново-порфирового и Лугиинского Au-полиметаллического месторождений (восточное Забайкалье) // Разведка и охрана недр. 2022. № 6. С. 9-21."/>
        <s v="Белянин Д.К. и др. // Geodynamics &amp; Tectonophysics 2022 V.13 Iss. 2s, 604"/>
        <s v="Перфилова  А.А., Сафонова И.Ю., Гурова А.В., Котлер П.Д., Савинский И.А., 2022. Тектонические обстановки образования вулканических и осадочных пород Итмурундинской зоны Центрального Казахстана // Геодинамика и тектонофизика 13(1), 0572"/>
        <s v="Darin A.V., Darin F.A., Rakshun Ya.V., Sorokoletov D.S., Gogin A.A., Senin R.A., 2022. Search for Aerosol Microparticles in Dated Layers of Bottom Sediments Using Synchrotron Radiation. Geodynamics &amp; Tectonophysics 13 (2), 0581"/>
        <s v="Мягкая И.Н., Кириченко И.С., Сарыг-оол Б.Ю., Густайтис М.А. Геохимическая оценка фоновых содержаний потенциально токсичных элементов в почвах в районе Саралинского золоторудного узла (Республика Хакассия, Россия) // Геодинамика и тектонофизика. – 2022. - T.13. № 2S. Статья 0596. DOI:10.5800/GT-2022-13-2s-0596."/>
        <s v="Vetrova N.I., Vetrov E.V., Letnikova E.F., Soloshenko N.G. Age of the Kinterep Formation of the Northwestern Salair: Chemostratigraphy and U-Pb Zircon Dating // Geodynamics &amp; Tectonophysics, 2022, V. 13 (2s), 0597"/>
        <s v="Кириченко И.С., Лазарева Е.В., Жмодик С.М. Выделение геохимических маркеров вулканизма кластерным методом анализа // Геодинамика и тектонофизика // 2022 – Т. 13, №. 2s. - 0608 DOI: 10.5800/GT-2022-13-2s-0608"/>
        <s v="Здрокова М.С., Владимиров В.Г., Травин А.В. ВЫСОКОБАРИЧЕСКИЕ МЕТАМОРФИЧЕСКИЕ ПОРОДЫ ЧАРСКОГО ОФИОЛИТОВОГО ПОЯСА (ЦАСП): ВОЗРАСТ И ОБСТАНОВКИ ЭКСГУМАЦИИ ПОРОД. Геодинамика и тектонофизика. 2022;13(2). https://doi.org/10.5800/GT-2022-13-2s-0617"/>
        <s v="Сарыг-оол Б.Ю., Мягкая И.Н., Жмодик С.М., Теплякова Т.В., Лазарева Е.В. Экспериментальные данные по ступенчатому выщелачиванию веществ с известными формами нахождения Au // Геодинамика и тектонофизика – 2022. - Т.13, №.2s. - 0619. doi:10.5800/GT-2022-13-2s-0619"/>
        <s v="Дергач П.А., Епонешникова Л.Ю., Понасенко С.Н., Картозия А.А., Гайсслер В.Х., Дучков А.А., Шибаев С.В., Зобнин Г.Ю. Построение сейсмотомографической модели района научно-исследовательской станции «Остров Самойловский» по данным локального сейсмологического мониторинга за 2019–2021 гг. // Геодинамика и тектонофизика. –2022. –Т.13. – №. 2"/>
        <s v="Цыпукова С.С., Перепелов А.Б., Демонтерова Е.И., Иванов А.В., Дриль С.И., Кузьмин М.И., Травин А.В., Щербаков Ю.Д., Пузанков М.Ю., Канакин С.В. ДВА ЭТАПА КАЙНОЗОЙСКОГО ЩЕЛОЧНО-БАЗАЛЬТОВОГО ВУЛКАНИЗМА ДАРХАТСКОЙ ВПАДИНЫ (СЕВЕРНАЯ МОНГОЛИЯ) – ГЕОХРОНОЛОГИЯ, ГЕОХИМИЯ И ГЕОДИНАМИЧЕСКИЕ СЛЕДСТВИЯ. Геодинамика и тектонофизика. 2022;13(3). https://doi.org/10.5800/GT-2022-13-3-0613"/>
        <s v="Karmysheva I.V., Yakovlev V.A., Sugorakova A.M., Rudnev S.N., Semenova D.V., 2022. Late Paleozoic Contrasting Magmatism of the Eastern Kaakhem Magmatic Area (Central Asian Orogenic Belt) // Geodynamics &amp; Tectonophysics. 13 (3), 0637."/>
        <s v="Кармышева И.В., Яковлев В.А., Сугоракова А.М., Руднев С.Н., Семенова Д.В. ПОЗДНЕПАЛЕОЗОЙСКИЙ КОНТРАСТНЫЙ МАГМАТИЗМ ВОСТОЧНОЙ ЧАСТИ КААХЕМСКОГО МАГМАТИЧЕСКОГО АРЕАЛА (ЦЕНТРАЛЬНО-АЗИАТСКИЙ СКЛАДЧАТЫЙ ПОЯС). Геодинамика и тектонофизика. 2022;13(3). https://doi.org/10.5800/GT-2022-13-3-0637"/>
        <s v="Selyatitskii A.Yu., 2022. Ferrohögbomite-2S2N in the Diatexites of Western Sangilen, South-Eastern Tuva, Russia. Geodynamics &amp; Tectonophysics 13 (3), 0638."/>
        <s v="Zhmodik S.M., Ashchepkov I.V., Belyanin D.K., Ayriyants E.V., Kiseleva O.N., Ponomarchuk V.A. SEQUENCE OF AILLIKITE AND CALCITE CARBONATITE FORMATION WITHIN THE BELAYA ZIMA MASSIF, EAST SIBERIA, RUSSIA. Geodynamics &amp; Tectonophysics. 2022;13(4). (In Russ.) https://doi.org/10.5800/GT-2022-13-4-0654"/>
        <s v="Nugumanova Y.N., Doroshkevich A.G. COMPOSITION OF SPINEL GROUP MINERALS FROM LATE PROTEROZOIC ULTRAMAFIC LAMPROPHYRES OF THE BOLSHETAGNINSKII ALKALINE ULTRAMAFIC CARBONATITE COMPLEX LOCATED AT THE URIK-IYA GRABEN, EASTERN SAYAN REGION. Geodynamics &amp; Tectonophysics. 2022;13(4). (In Russ.) https://doi.org/10.5800/GT-2022-13-4-0656"/>
        <s v="Pokhilenko L.N., Pokhilenko N.P., Afanasiev V.P. XENOLITHS OF POLYMICTIC BRECCIAS FROM KIMBERLITES OF THE YAKUTIAN DIAMONDIFEROUS PROVINCE. Geodynamics &amp; Tectonophysics. 2022;13(4)"/>
        <s v="Tarasov A.A., Golovin A.V., Sharygin I.S. ALKALI-CONTAINING MINERALS WITHIN MELT INCLUSIONS IN OLIVINE OF MANTLE XENOLITHS FROM BULTFONTEIN KIMBERLITE PIPE (KAAPVAAL CRATON): EVIDENCE ON HIGH CONCENTRATIONS OF ALKALIS IN KIMBERLITE MELTS. Geodynamics &amp; Tectonophysics. 2022;13(4). (In Russ.) https://doi.org/10.5800/GT-2022-13-4-0662"/>
        <s v="Muravjeva E.A., Dymshits A.M., Sharygin I.S., Golovin A.V., Logvinova A.M., Oleinikov O.B. THE “CLINOPYROXENE” PALEOGEOTHERM BENEATH THE OBNAZHENNAYA KIMBERLITE PIPE AND THIСKNESS OF LITHOSPHERE UNDER THE KUOYKA FIELD (SIBERIAN CRATON, YAKUTIA). Geodynamics &amp; Tectonophysics. 2022;13(4). (In Russ.) https://doi.org/10.5800/GT-2022-13-4-0664"/>
        <s v="Muravjeva E.A., Dymshits A.M., Sharygin I.S., Golovin A.V., Logvinova A.M., Oleinikov O.B. The «clynopyroxene» paleogeotherm beneath Obnazhennaya kimberlite pipe and thickness of lithosphere under the Kuoyka field (Siberian craton, Yakutia). Geogynamics and Tectonophysics, 2022, v. 13 (4). 0664"/>
        <s v="Pokhilenko N.P., Afanasiev V.P., Agashev A.M., Pokhilenko L.N., Tychkov N.S., 2022. Lithospheric Mantle Composition and Structure Variations under the Siberian Platform Kimberlite Fields of Different Ages. Geodynamics &amp; Tectonophysics 13 (4), 0666."/>
        <s v="Sklyarov E.V., Lavrenchuk A.V., Mazukabzov A.M. MARBLE DIKES IN THE OLKHON COMPOSITE TERRANE (WEST BAIKAL AREA). Geodynamics &amp; Tectonophysics. 2022;13(5). https://doi.org/10.5800/GT-2022-13-5-0667"/>
        <s v="Volvakh N.E., Kurbanov R. N., Zykina V. S., Murray A. S., Stevens T., Koltringer C. A., Volvakh A. O., Malikov D. G., Taratunina N. A., Buylaert J.-P. First high-resolution luminescence dating of loess in Western Siberia. // Quat. Geochronol. 2022. V. 73, P. doi: 101377 10.1016/j.quageo.2022.101377"/>
        <s v="Vasilyev, G.S. Two-Phase Compressible Flow in a Rectangular Channel // Bull. Nov. Comp. Center, Math. Model. in Geoph. 2022, V.24, P. 47-63."/>
        <s v="Imomnazarov, Sh.Kh.Two-phase flow in inclined channels // Bull. Nov. Comp. Center, Math. Model. in Geoph., 2022, v.24, p80-94"/>
        <m/>
        <s v="Titanite in Coesite-Kyanite-Bearing Eclogite from Kimberlite Pipe Udachnaya / D. S. Mikhailenko, A. V. Korsakov, Y. G. Xu [et al.] // . – 2022. – Vol. 503, No. 2. – P. 168-174. – DOI 10.1134/S1028334X2204012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1">
  <r>
    <x v="0"/>
    <s v="V"/>
    <m/>
    <n v="1"/>
    <n v="7"/>
    <n v="1"/>
    <n v="7"/>
    <x v="0"/>
    <s v="МНС"/>
    <s v="БС"/>
    <n v="1989"/>
    <n v="1"/>
    <n v="1"/>
    <n v="0"/>
    <x v="0"/>
    <s v="Маликова Екатерина Леонидовна$50204538"/>
    <n v="1"/>
    <n v="1"/>
    <s v="Учёные записки Крымского федерального университета имени В. И. Вернадского"/>
    <x v="0"/>
  </r>
  <r>
    <x v="1"/>
    <s v="Q1"/>
    <n v="1"/>
    <n v="9"/>
    <n v="4.2"/>
    <n v="30"/>
    <n v="7"/>
    <x v="1"/>
    <s v="НС"/>
    <s v="КАНД"/>
    <n v="1988"/>
    <n v="2"/>
    <m/>
    <n v="0"/>
    <x v="1"/>
    <s v="Голошумова Алина Александровна$10.1002/adom.202201727"/>
    <n v="1"/>
    <n v="0.2"/>
    <s v="Advanced Optical Materials"/>
    <x v="1"/>
  </r>
  <r>
    <x v="1"/>
    <s v="Q1"/>
    <n v="1"/>
    <n v="9"/>
    <n v="4.2"/>
    <n v="30"/>
    <n v="7"/>
    <x v="2"/>
    <s v="ВНС"/>
    <s v="ДОКТ"/>
    <n v="1946"/>
    <n v="2"/>
    <n v="1"/>
    <n v="1"/>
    <x v="1"/>
    <s v="Исаенко Людмила Ивановна$10.1002/adom.202201727"/>
    <n v="1"/>
    <n v="0.2"/>
    <s v="Advanced Optical Materials"/>
    <x v="1"/>
  </r>
  <r>
    <x v="1"/>
    <s v="Q1"/>
    <n v="1"/>
    <n v="9"/>
    <n v="4.2"/>
    <n v="30"/>
    <n v="7"/>
    <x v="3"/>
    <s v="МНС"/>
    <s v="БС"/>
    <n v="1994"/>
    <n v="2"/>
    <m/>
    <n v="0"/>
    <x v="1"/>
    <s v="Коржнева Ксения Евгеньевна$10.1002/adom.202201727"/>
    <n v="1"/>
    <n v="0.2"/>
    <s v="Advanced Optical Materials"/>
    <x v="1"/>
  </r>
  <r>
    <x v="1"/>
    <s v="Q1"/>
    <n v="1"/>
    <n v="9"/>
    <n v="4.2"/>
    <n v="30"/>
    <n v="7"/>
    <x v="4"/>
    <s v="НС"/>
    <s v="БС"/>
    <n v="1992"/>
    <n v="2"/>
    <m/>
    <n v="0"/>
    <x v="1"/>
    <s v="Курусь Алексей Федорович$10.1002/adom.202201727"/>
    <n v="1"/>
    <n v="0.2"/>
    <s v="Advanced Optical Materials"/>
    <x v="1"/>
  </r>
  <r>
    <x v="1"/>
    <s v="Q1"/>
    <n v="1"/>
    <n v="9"/>
    <n v="4.2"/>
    <n v="30"/>
    <n v="7"/>
    <x v="5"/>
    <s v="СНС"/>
    <s v="БС"/>
    <n v="1953"/>
    <n v="2"/>
    <m/>
    <n v="0"/>
    <x v="1"/>
    <s v="Лобанов Сергей Иванович$10.1002/adom.202201727"/>
    <n v="1"/>
    <n v="0.2"/>
    <s v="Advanced Optical Materials"/>
    <x v="1"/>
  </r>
  <r>
    <x v="2"/>
    <s v="Q2"/>
    <n v="1"/>
    <n v="4"/>
    <n v="2.6"/>
    <n v="30"/>
    <n v="19.5"/>
    <x v="6"/>
    <s v="СНС"/>
    <s v="КАНД"/>
    <n v="1957"/>
    <n v="1"/>
    <m/>
    <n v="0"/>
    <x v="2"/>
    <s v="Горяйнов Сергей Владимирович$10.1002/jrs.6168"/>
    <n v="1"/>
    <n v="0.33333333333333331"/>
    <s v="Journal of Raman Spectroscopy"/>
    <x v="2"/>
  </r>
  <r>
    <x v="2"/>
    <s v="Q2"/>
    <n v="1"/>
    <n v="4"/>
    <n v="2.6"/>
    <n v="30"/>
    <n v="19.5"/>
    <x v="7"/>
    <s v="МНС"/>
    <s v="КАНД"/>
    <n v="1949"/>
    <n v="1"/>
    <n v="1"/>
    <n v="1"/>
    <x v="3"/>
    <s v="Гришина Светлана Николаевна$10.1002/jrs.6168"/>
    <n v="1"/>
    <n v="0.33333333333333331"/>
    <s v="Journal of Raman Spectroscopy"/>
    <x v="2"/>
  </r>
  <r>
    <x v="2"/>
    <s v="Q2"/>
    <n v="1"/>
    <n v="4"/>
    <n v="2.6"/>
    <n v="30"/>
    <n v="19.5"/>
    <x v="8"/>
    <s v="СНС"/>
    <s v="КАНД"/>
    <n v="1951"/>
    <n v="1"/>
    <m/>
    <n v="0"/>
    <x v="4"/>
    <s v="Карманов Николай Семёнович$10.1002/jrs.6168"/>
    <n v="1"/>
    <n v="0.33333333333333331"/>
    <s v="Journal of Raman Spectroscopy"/>
    <x v="2"/>
  </r>
  <r>
    <x v="3"/>
    <s v="Q2"/>
    <n v="1"/>
    <n v="6"/>
    <n v="2.6"/>
    <n v="30"/>
    <n v="13"/>
    <x v="9"/>
    <s v="НС"/>
    <s v="КАНД"/>
    <n v="1992"/>
    <n v="1"/>
    <m/>
    <n v="0"/>
    <x v="5"/>
    <s v="Беляева Татьяна Владимировна$10.1002/jrs.6327"/>
    <n v="1"/>
    <n v="0.16666666666666666"/>
    <s v="Journal of Raman Spectroscopy"/>
    <x v="3"/>
  </r>
  <r>
    <x v="3"/>
    <s v="Q2"/>
    <n v="1"/>
    <n v="6"/>
    <n v="2.6"/>
    <n v="30"/>
    <n v="4.333333333333333"/>
    <x v="10"/>
    <s v="СНС"/>
    <s v="КАНД"/>
    <n v="1982"/>
    <n v="3"/>
    <m/>
    <n v="0"/>
    <x v="1"/>
    <s v="Кох Константин Александрович$10.1002/jrs.6327"/>
    <n v="1"/>
    <n v="0.16666666666666666"/>
    <s v="Journal of Raman Spectroscopy"/>
    <x v="3"/>
  </r>
  <r>
    <x v="3"/>
    <s v="Q2"/>
    <n v="1"/>
    <n v="6"/>
    <n v="2.6"/>
    <n v="30"/>
    <n v="13"/>
    <x v="11"/>
    <s v="НС"/>
    <s v="БС"/>
    <n v="1950"/>
    <n v="1"/>
    <m/>
    <n v="0"/>
    <x v="0"/>
    <s v="Мороз Татьяна Николаевна$10.1002/jrs.6327"/>
    <n v="1"/>
    <n v="0.16666666666666666"/>
    <s v="Journal of Raman Spectroscopy"/>
    <x v="3"/>
  </r>
  <r>
    <x v="3"/>
    <s v="Q2"/>
    <n v="1"/>
    <n v="6"/>
    <n v="2.6"/>
    <n v="30"/>
    <n v="13"/>
    <x v="12"/>
    <s v="ГНС"/>
    <s v="ДОКТ"/>
    <n v="1957"/>
    <n v="1"/>
    <n v="1"/>
    <n v="1"/>
    <x v="5"/>
    <s v="Пальянова Галина Александровна$10.1002/jrs.6327"/>
    <n v="1"/>
    <n v="0.16666666666666666"/>
    <s v="Journal of Raman Spectroscopy"/>
    <x v="3"/>
  </r>
  <r>
    <x v="3"/>
    <s v="Q2"/>
    <n v="1"/>
    <n v="5"/>
    <n v="2.6"/>
    <n v="30"/>
    <n v="7.8"/>
    <x v="13"/>
    <s v="ВНС"/>
    <s v="ДОКТ"/>
    <n v="1957"/>
    <n v="2"/>
    <m/>
    <n v="0"/>
    <x v="2"/>
    <s v="Сереткин Юрий Владимирович$10.1002/jrs.6327"/>
    <n v="1"/>
    <n v="0.16666666666666666"/>
    <s v="Journal of Raman Spectroscopy"/>
    <x v="3"/>
  </r>
  <r>
    <x v="3"/>
    <s v="Q2"/>
    <n v="1"/>
    <n v="6"/>
    <n v="2.6"/>
    <n v="30"/>
    <n v="13"/>
    <x v="14"/>
    <s v="ВНС"/>
    <s v="ДОКТ"/>
    <n v="1954"/>
    <n v="1"/>
    <m/>
    <n v="0"/>
    <x v="6"/>
    <s v="Толстых Надежда Дмитриевна$10.1002/jrs.6327"/>
    <n v="1"/>
    <n v="0.16666666666666666"/>
    <s v="Journal of Raman Spectroscopy"/>
    <x v="3"/>
  </r>
  <r>
    <x v="4"/>
    <s v="Q3"/>
    <n v="1"/>
    <n v="3"/>
    <n v="1.5"/>
    <n v="30"/>
    <n v="15"/>
    <x v="8"/>
    <s v="СНС"/>
    <s v="КАНД"/>
    <n v="1951"/>
    <n v="1"/>
    <n v="1"/>
    <n v="1"/>
    <x v="4"/>
    <s v="Карманов Николай Семёнович$10.1002/xrs.3301"/>
    <n v="1"/>
    <n v="0.5"/>
    <s v="X-Ray Spectrom"/>
    <x v="4"/>
  </r>
  <r>
    <x v="4"/>
    <s v="Q3"/>
    <n v="1"/>
    <n v="3"/>
    <n v="1.5"/>
    <n v="30"/>
    <n v="15"/>
    <x v="15"/>
    <s v="ВНС"/>
    <s v="ДОКТ"/>
    <n v="1935"/>
    <n v="1"/>
    <m/>
    <n v="0"/>
    <x v="4"/>
    <s v="Лаврентьев Юрий Григорьевич$10.1002/xrs.3301"/>
    <n v="1"/>
    <n v="0.5"/>
    <s v="X-Ray Spectrom"/>
    <x v="4"/>
  </r>
  <r>
    <x v="5"/>
    <s v="B"/>
    <m/>
    <n v="3"/>
    <n v="0"/>
    <n v="1"/>
    <n v="0"/>
    <x v="16"/>
    <s v="ВНС"/>
    <s v="ДОКТ"/>
    <n v="1958"/>
    <n v="1"/>
    <n v="1"/>
    <n v="0"/>
    <x v="7"/>
    <s v="Кузьмин Ярослав Всеволодович$10.1007/978-3-030-90061-8"/>
    <n v="1"/>
    <n v="1"/>
    <s v="Springer Nature"/>
    <x v="5"/>
  </r>
  <r>
    <x v="6"/>
    <s v="Q1"/>
    <n v="1"/>
    <n v="4"/>
    <n v="4.2"/>
    <n v="30"/>
    <n v="15.75"/>
    <x v="17"/>
    <s v="ВНС"/>
    <s v="ДОКТ"/>
    <n v="1961"/>
    <n v="2"/>
    <m/>
    <n v="0"/>
    <x v="8"/>
    <s v="Травин Алексей Валентинович$10.1007/s00126-022-01103-5"/>
    <n v="1"/>
    <n v="1"/>
    <s v="Miner Deposita"/>
    <x v="6"/>
  </r>
  <r>
    <x v="7"/>
    <s v="Q3"/>
    <n v="1"/>
    <n v="1"/>
    <n v="1.5"/>
    <n v="30"/>
    <n v="22.5"/>
    <x v="13"/>
    <s v="ВНС"/>
    <s v="ДОКТ"/>
    <n v="1957"/>
    <n v="2"/>
    <n v="1"/>
    <n v="1"/>
    <x v="2"/>
    <s v="Сереткин Юрий Владимирович$10.1007/s00269-022-01205-6"/>
    <n v="1"/>
    <n v="1"/>
    <s v="Physics and Chemistry of Minerals"/>
    <x v="7"/>
  </r>
  <r>
    <x v="8"/>
    <s v="Q1"/>
    <n v="1"/>
    <n v="6"/>
    <n v="4.2"/>
    <n v="30"/>
    <n v="21"/>
    <x v="18"/>
    <s v="ВНС"/>
    <s v="ДОКТ"/>
    <n v="1972"/>
    <n v="1"/>
    <m/>
    <n v="0"/>
    <x v="8"/>
    <s v="Реутский Вадим Николаевич$10.1007/s00410-021-01880-8"/>
    <n v="1"/>
    <n v="1"/>
    <s v="Contributions to Mineralogy and Petrology"/>
    <x v="8"/>
  </r>
  <r>
    <x v="9"/>
    <s v="Q3"/>
    <n v="1"/>
    <n v="8"/>
    <n v="1.5"/>
    <n v="30"/>
    <n v="2.8125"/>
    <x v="19"/>
    <s v="НР"/>
    <s v="ДОКТ"/>
    <n v="1976"/>
    <n v="2"/>
    <m/>
    <n v="0"/>
    <x v="9"/>
    <s v="Дорошкевич Анна Геннадьевна$10.1007/s00531-022-02202-4"/>
    <n v="1"/>
    <n v="0.33333333333333331"/>
    <s v="International Journal of Earth Sciences"/>
    <x v="9"/>
  </r>
  <r>
    <x v="9"/>
    <s v="Q3"/>
    <n v="1"/>
    <n v="8"/>
    <n v="1.5"/>
    <n v="30"/>
    <n v="5.625"/>
    <x v="20"/>
    <s v="СНС"/>
    <s v="КАНД"/>
    <n v="1982"/>
    <n v="1"/>
    <n v="1"/>
    <n v="1"/>
    <x v="9"/>
    <s v="Избродин Иван Александрович$10.1007/s00531-022-02202-4"/>
    <n v="1"/>
    <n v="0.33333333333333331"/>
    <s v="International Journal of Earth Sciences"/>
    <x v="9"/>
  </r>
  <r>
    <x v="9"/>
    <s v="Q3"/>
    <n v="1"/>
    <n v="8"/>
    <n v="1.5"/>
    <n v="30"/>
    <n v="5.625"/>
    <x v="21"/>
    <s v="НС"/>
    <s v="БС"/>
    <n v="1990"/>
    <n v="1"/>
    <m/>
    <n v="0"/>
    <x v="9"/>
    <s v="Редина Анна Андреевна$10.1007/s00531-022-02202-4"/>
    <n v="1"/>
    <n v="0.33333333333333331"/>
    <s v="International Journal of Earth Sciences"/>
    <x v="9"/>
  </r>
  <r>
    <x v="10"/>
    <s v="Q3"/>
    <n v="1"/>
    <n v="4"/>
    <n v="1.5"/>
    <n v="30"/>
    <n v="11.25"/>
    <x v="22"/>
    <s v="СНС"/>
    <s v="КАНД"/>
    <n v="1979"/>
    <n v="1"/>
    <m/>
    <n v="0"/>
    <x v="10"/>
    <s v="Густайтис Мария Алексеевна$10.1007/s10230-022-00859-6"/>
    <n v="1"/>
    <n v="0.25"/>
    <s v="Mine Water and the Environment"/>
    <x v="10"/>
  </r>
  <r>
    <x v="10"/>
    <s v="Q3"/>
    <n v="1"/>
    <n v="4"/>
    <n v="1.5"/>
    <n v="30"/>
    <n v="11.25"/>
    <x v="23"/>
    <s v="СНС"/>
    <s v="КАНД"/>
    <n v="1968"/>
    <n v="1"/>
    <m/>
    <n v="0"/>
    <x v="10"/>
    <s v="Лазарева Елена Владимировна$10.1007/s10230-022-00859-6"/>
    <n v="1"/>
    <n v="0.25"/>
    <s v="Mine Water and the Environment"/>
    <x v="10"/>
  </r>
  <r>
    <x v="10"/>
    <s v="Q3"/>
    <n v="1"/>
    <n v="4"/>
    <n v="1.5"/>
    <n v="30"/>
    <n v="11.25"/>
    <x v="24"/>
    <s v="СНС"/>
    <s v="КАНД"/>
    <n v="1987"/>
    <n v="1"/>
    <n v="1"/>
    <n v="1"/>
    <x v="10"/>
    <s v="Мягкая Ирина Николаевна$10.1007/s10230-022-00859-6"/>
    <n v="1"/>
    <n v="0.25"/>
    <s v="Mine Water and the Environment"/>
    <x v="10"/>
  </r>
  <r>
    <x v="10"/>
    <s v="Q3"/>
    <n v="1"/>
    <n v="4"/>
    <n v="1.5"/>
    <n v="30"/>
    <n v="11.25"/>
    <x v="25"/>
    <s v="НС"/>
    <s v="БС"/>
    <n v="1990"/>
    <n v="1"/>
    <m/>
    <n v="0"/>
    <x v="10"/>
    <s v="Сарыг-оол Багай-оол Юрьевич$10.1007/s10230-022-00859-6"/>
    <n v="1"/>
    <n v="0.25"/>
    <s v="Mine Water and the Environment"/>
    <x v="10"/>
  </r>
  <r>
    <x v="11"/>
    <s v="Q1"/>
    <n v="1"/>
    <n v="4"/>
    <n v="4.2"/>
    <n v="30"/>
    <n v="31.5"/>
    <x v="16"/>
    <s v="ВНС"/>
    <s v="ДОКТ"/>
    <n v="1958"/>
    <n v="1"/>
    <n v="1"/>
    <n v="1"/>
    <x v="7"/>
    <s v="Кузьмин Ярослав Всеволодович$10.1007/s10814-021-09164-2"/>
    <n v="1"/>
    <n v="1"/>
    <s v="Journal of Archaeological Research"/>
    <x v="11"/>
  </r>
  <r>
    <x v="12"/>
    <s v="Q3"/>
    <n v="1"/>
    <n v="8"/>
    <n v="1.5"/>
    <n v="30"/>
    <n v="5.625"/>
    <x v="26"/>
    <s v="ГНС"/>
    <s v="ДОКТ"/>
    <n v="1945"/>
    <n v="1"/>
    <m/>
    <n v="0"/>
    <x v="11"/>
    <s v="Афанасьев Валентин Петрович$10.1007/s10891-022-02638-0"/>
    <n v="1"/>
    <n v="0.14285714285714285"/>
    <s v="Journal of Engineering Physics and Thermophysics"/>
    <x v="12"/>
  </r>
  <r>
    <x v="12"/>
    <s v="Q3"/>
    <n v="1"/>
    <n v="8"/>
    <n v="1.5"/>
    <n v="30"/>
    <n v="5.625"/>
    <x v="27"/>
    <s v="СНС"/>
    <s v="ДОКТ"/>
    <n v="1972"/>
    <n v="1"/>
    <m/>
    <n v="0"/>
    <x v="12"/>
    <s v="Жимулев Егор Игоревич$10.1007/s10891-022-02638-0"/>
    <n v="1"/>
    <n v="0.14285714285714285"/>
    <s v="Journal of Engineering Physics and Thermophysics"/>
    <x v="12"/>
  </r>
  <r>
    <x v="12"/>
    <s v="Q3"/>
    <n v="1"/>
    <n v="8"/>
    <n v="1.5"/>
    <n v="30"/>
    <n v="5.625"/>
    <x v="28"/>
    <s v="МНС"/>
    <s v="КАНД"/>
    <n v="1996"/>
    <n v="1"/>
    <m/>
    <n v="0"/>
    <x v="12"/>
    <s v="Карпович Захар Алексеевич$10.1007/s10891-022-02638-0"/>
    <n v="1"/>
    <n v="0.14285714285714285"/>
    <s v="Journal of Engineering Physics and Thermophysics"/>
    <x v="12"/>
  </r>
  <r>
    <x v="12"/>
    <s v="Q3"/>
    <n v="1"/>
    <n v="8"/>
    <n v="1.5"/>
    <n v="30"/>
    <n v="5.625"/>
    <x v="29"/>
    <s v="ГНС"/>
    <s v="ДОКТ"/>
    <n v="1946"/>
    <n v="1"/>
    <m/>
    <n v="0"/>
    <x v="11"/>
    <s v="Похиленко Николай Петрович$10.1007/s10891-022-02638-0"/>
    <n v="1"/>
    <n v="0.14285714285714285"/>
    <s v="Journal of Engineering Physics and Thermophysics"/>
    <x v="12"/>
  </r>
  <r>
    <x v="12"/>
    <s v="Q3"/>
    <n v="1"/>
    <n v="8"/>
    <n v="1.5"/>
    <n v="30"/>
    <n v="5.625"/>
    <x v="30"/>
    <s v="ВНС"/>
    <s v="ДОКТ"/>
    <n v="1960"/>
    <n v="1"/>
    <m/>
    <n v="0"/>
    <x v="12"/>
    <s v="Сонин Валерий Михайлович$10.1007/s10891-022-02638-0"/>
    <n v="1"/>
    <n v="0.14285714285714285"/>
    <s v="Journal of Engineering Physics and Thermophysics"/>
    <x v="12"/>
  </r>
  <r>
    <x v="12"/>
    <s v="Q3"/>
    <n v="1"/>
    <n v="8"/>
    <n v="1.5"/>
    <n v="30"/>
    <n v="5.625"/>
    <x v="31"/>
    <s v="СНС"/>
    <s v="ДОКТ"/>
    <n v="1972"/>
    <n v="1"/>
    <m/>
    <n v="0"/>
    <x v="12"/>
    <s v="Чепуров Алексей Анатольевич$10.1007/s10891-022-02638-0"/>
    <n v="1"/>
    <n v="0.14285714285714285"/>
    <s v="Journal of Engineering Physics and Thermophysics"/>
    <x v="12"/>
  </r>
  <r>
    <x v="12"/>
    <s v="Q3"/>
    <n v="1"/>
    <n v="8"/>
    <n v="1.5"/>
    <n v="30"/>
    <n v="5.625"/>
    <x v="32"/>
    <s v="ВНС"/>
    <s v="ДОКТ"/>
    <n v="1946"/>
    <n v="1"/>
    <n v="1"/>
    <n v="1"/>
    <x v="12"/>
    <s v="Чепуров Анатолий Ильич$10.1007/s10891-022-02638-0"/>
    <n v="1"/>
    <n v="0.14285714285714285"/>
    <s v="Journal of Engineering Physics and Thermophysics"/>
    <x v="12"/>
  </r>
  <r>
    <x v="13"/>
    <s v="Q3"/>
    <n v="1"/>
    <n v="4"/>
    <n v="1.5"/>
    <n v="30"/>
    <n v="11.25"/>
    <x v="33"/>
    <s v="СНС"/>
    <s v="КАНД"/>
    <n v="1957"/>
    <n v="1"/>
    <m/>
    <n v="0"/>
    <x v="13"/>
    <s v="Ащепков Игорь Викторович$10.1007/s12040-022-01814-3"/>
    <n v="1"/>
    <n v="1"/>
    <s v="Journal of Earth System Science"/>
    <x v="13"/>
  </r>
  <r>
    <x v="14"/>
    <s v="Q3"/>
    <n v="1"/>
    <n v="6"/>
    <n v="1.5"/>
    <n v="30"/>
    <n v="7.5"/>
    <x v="34"/>
    <s v="СНС"/>
    <s v="КАНД"/>
    <n v="1991"/>
    <n v="1"/>
    <m/>
    <n v="0"/>
    <x v="11"/>
    <s v="Резвухин Дмитрий Иванович$10.1007/s12583-021-1422-2"/>
    <n v="1"/>
    <n v="1"/>
    <s v="Journal of Earth Science"/>
    <x v="14"/>
  </r>
  <r>
    <x v="15"/>
    <s v="Q2"/>
    <n v="1"/>
    <n v="7"/>
    <n v="2.6"/>
    <n v="30"/>
    <n v="11.142857142857142"/>
    <x v="35"/>
    <s v="ВНС"/>
    <s v="ДОКТ"/>
    <n v="1954"/>
    <n v="1"/>
    <n v="1"/>
    <n v="1"/>
    <x v="14"/>
    <s v="Леонова Галина Александровна$10.1016/j.apgeochem.2022.105258"/>
    <n v="1"/>
    <n v="0.16666666666666666"/>
    <s v="Applied Geochemistry"/>
    <x v="15"/>
  </r>
  <r>
    <x v="15"/>
    <s v="Q2"/>
    <n v="1"/>
    <n v="7"/>
    <n v="2.6"/>
    <n v="30"/>
    <n v="11.142857142857142"/>
    <x v="36"/>
    <s v="СНС"/>
    <s v="КАНД"/>
    <n v="1984"/>
    <n v="1"/>
    <m/>
    <n v="0"/>
    <x v="14"/>
    <s v="Мальцев Антон Евгеньевич$10.1016/j.apgeochem.2022.105258"/>
    <n v="1"/>
    <n v="0.16666666666666666"/>
    <s v="Applied Geochemistry"/>
    <x v="15"/>
  </r>
  <r>
    <x v="15"/>
    <s v="Q2"/>
    <n v="1"/>
    <n v="7"/>
    <n v="2.6"/>
    <n v="30"/>
    <n v="11.142857142857142"/>
    <x v="37"/>
    <s v="МНС"/>
    <s v="БС"/>
    <n v="1994"/>
    <n v="1"/>
    <m/>
    <n v="0"/>
    <x v="14"/>
    <s v="Мезина Ксения Александровна$10.1016/j.apgeochem.2022.105258"/>
    <n v="1"/>
    <n v="0.16666666666666666"/>
    <s v="Applied Geochemistry"/>
    <x v="15"/>
  </r>
  <r>
    <x v="15"/>
    <s v="Q2"/>
    <n v="1"/>
    <n v="7"/>
    <n v="2.6"/>
    <n v="30"/>
    <n v="11.142857142857142"/>
    <x v="38"/>
    <s v="СНС"/>
    <s v="КАНД"/>
    <n v="1961"/>
    <n v="1"/>
    <m/>
    <n v="0"/>
    <x v="14"/>
    <s v="Мельгунов Михаил Сергеевич$10.1016/j.apgeochem.2022.105258"/>
    <n v="1"/>
    <n v="0.16666666666666666"/>
    <s v="Applied Geochemistry"/>
    <x v="15"/>
  </r>
  <r>
    <x v="15"/>
    <s v="Q2"/>
    <n v="1"/>
    <n v="7"/>
    <n v="2.6"/>
    <n v="30"/>
    <n v="11.142857142857142"/>
    <x v="39"/>
    <s v="ИТР"/>
    <s v="БС"/>
    <n v="1986"/>
    <n v="1"/>
    <m/>
    <n v="0"/>
    <x v="10"/>
    <s v="Рубанов Максим Викторович$10.1016/j.apgeochem.2022.105258"/>
    <n v="1"/>
    <n v="0.16666666666666666"/>
    <s v="Applied Geochemistry"/>
    <x v="15"/>
  </r>
  <r>
    <x v="15"/>
    <s v="Q2"/>
    <n v="1"/>
    <n v="7"/>
    <n v="2.6"/>
    <n v="30"/>
    <n v="11.142857142857142"/>
    <x v="40"/>
    <s v="МНС"/>
    <s v="БС"/>
    <n v="1993"/>
    <n v="1"/>
    <m/>
    <n v="0"/>
    <x v="10"/>
    <s v="Шавекин Алексей Сергеевич$10.1016/j.apgeochem.2022.105258"/>
    <n v="1"/>
    <n v="0.16666666666666666"/>
    <s v="Applied Geochemistry"/>
    <x v="15"/>
  </r>
  <r>
    <x v="16"/>
    <s v="Q2"/>
    <n v="1"/>
    <n v="10"/>
    <n v="2.6"/>
    <n v="30"/>
    <n v="7.8"/>
    <x v="41"/>
    <s v="СНС"/>
    <s v="КАНД"/>
    <n v="1937"/>
    <n v="1"/>
    <m/>
    <n v="0"/>
    <x v="14"/>
    <s v="Бобров Владислав Андреевич$10.1016/j.apgeochem.2022.105384"/>
    <n v="1"/>
    <n v="0.25"/>
    <s v="Applied Geochemistry"/>
    <x v="16"/>
  </r>
  <r>
    <x v="16"/>
    <s v="Q2"/>
    <n v="1"/>
    <n v="10"/>
    <n v="2.6"/>
    <n v="30"/>
    <n v="3.9"/>
    <x v="42"/>
    <s v="ВНС"/>
    <s v="ДОКТ"/>
    <n v="1958"/>
    <n v="2"/>
    <m/>
    <n v="0"/>
    <x v="7"/>
    <s v="Кривоногов Сергей Константинович$10.1016/j.apgeochem.2022.105384"/>
    <n v="1"/>
    <n v="0.25"/>
    <s v="Applied Geochemistry"/>
    <x v="16"/>
  </r>
  <r>
    <x v="16"/>
    <s v="Q2"/>
    <n v="1"/>
    <n v="10"/>
    <n v="2.6"/>
    <n v="30"/>
    <n v="7.8"/>
    <x v="35"/>
    <s v="ВНС"/>
    <s v="ДОКТ"/>
    <n v="1954"/>
    <n v="1"/>
    <m/>
    <n v="0"/>
    <x v="14"/>
    <s v="Леонова Галина Александровна$10.1016/j.apgeochem.2022.105384"/>
    <n v="1"/>
    <n v="0.25"/>
    <s v="Applied Geochemistry"/>
    <x v="16"/>
  </r>
  <r>
    <x v="16"/>
    <s v="Q2"/>
    <n v="1"/>
    <n v="10"/>
    <n v="2.6"/>
    <n v="30"/>
    <n v="7.8"/>
    <x v="36"/>
    <s v="СНС"/>
    <s v="КАНД"/>
    <n v="1984"/>
    <n v="1"/>
    <m/>
    <n v="0"/>
    <x v="14"/>
    <s v="Мальцев Антон Евгеньевич$10.1016/j.apgeochem.2022.105384"/>
    <n v="1"/>
    <n v="0.25"/>
    <s v="Applied Geochemistry"/>
    <x v="16"/>
  </r>
  <r>
    <x v="17"/>
    <s v="Q1"/>
    <n v="1"/>
    <n v="11"/>
    <n v="4.2"/>
    <n v="30"/>
    <n v="5.7272727272727275"/>
    <x v="43"/>
    <s v="ВНС"/>
    <s v="ДОКТ"/>
    <n v="1951"/>
    <n v="2"/>
    <m/>
    <n v="0"/>
    <x v="1"/>
    <s v="Уракаев Фарит Хисамутдинович$10.1016/j.apsusc.2022.154122"/>
    <n v="1"/>
    <n v="1"/>
    <s v="Applied Surface Science"/>
    <x v="17"/>
  </r>
  <r>
    <x v="18"/>
    <s v="Q1"/>
    <n v="1"/>
    <n v="4"/>
    <n v="4.2"/>
    <n v="30"/>
    <n v="15.75"/>
    <x v="44"/>
    <s v="СНС"/>
    <s v="КАНД"/>
    <n v="1968"/>
    <n v="2"/>
    <n v="1"/>
    <n v="1"/>
    <x v="15"/>
    <s v="Инербаев Талгат Муратович$10.1016/j.commatsci.2021.110934"/>
    <n v="1"/>
    <n v="1"/>
    <s v="Computational Materials Science"/>
    <x v="18"/>
  </r>
  <r>
    <x v="19"/>
    <s v="Q2"/>
    <n v="1"/>
    <n v="5"/>
    <n v="2.6"/>
    <n v="30"/>
    <n v="15.6"/>
    <x v="45"/>
    <s v="СНС"/>
    <s v="КАНД"/>
    <n v="1976"/>
    <n v="1"/>
    <m/>
    <n v="0"/>
    <x v="16"/>
    <s v="Рагозин Алексей Львович$10.1016/j.diamond.2022.109057"/>
    <n v="1"/>
    <n v="1"/>
    <s v="Solid State Sciences"/>
    <x v="19"/>
  </r>
  <r>
    <x v="20"/>
    <s v="Q1"/>
    <n v="1"/>
    <n v="3"/>
    <n v="4.2"/>
    <n v="30"/>
    <n v="42"/>
    <x v="46"/>
    <s v="НР"/>
    <s v="ДОКТ"/>
    <n v="1976"/>
    <n v="1"/>
    <m/>
    <n v="0"/>
    <x v="15"/>
    <s v="Шацкий Антон Фарисович$10.1016/j.epsl.2022.117441"/>
    <n v="1"/>
    <n v="1"/>
    <s v="Diamond and Related Materials"/>
    <x v="20"/>
  </r>
  <r>
    <x v="21"/>
    <s v="Q1"/>
    <n v="1"/>
    <n v="7"/>
    <n v="4.2"/>
    <n v="30"/>
    <n v="9"/>
    <x v="47"/>
    <s v="СНС"/>
    <s v="КАНД"/>
    <n v="1975"/>
    <n v="2"/>
    <m/>
    <n v="0"/>
    <x v="11"/>
    <s v="Головин Александр Викторович$10.1016/j.gr.2022.06.005"/>
    <n v="1"/>
    <n v="1"/>
    <s v="Gondwana Research"/>
    <x v="21"/>
  </r>
  <r>
    <x v="22"/>
    <s v="Q1"/>
    <n v="1"/>
    <n v="6"/>
    <n v="4.2"/>
    <n v="30"/>
    <n v="10.5"/>
    <x v="48"/>
    <s v="НС"/>
    <s v="КАНД"/>
    <n v="1989"/>
    <n v="2"/>
    <m/>
    <n v="0"/>
    <x v="6"/>
    <s v="Котлер Павел Дмитриевич$10.1016/j.gr.2022.06.018"/>
    <n v="1"/>
    <n v="0.33333333333333331"/>
    <s v="Gondwana Research"/>
    <x v="22"/>
  </r>
  <r>
    <x v="22"/>
    <s v="Q1"/>
    <n v="1"/>
    <n v="6"/>
    <n v="4.2"/>
    <n v="30"/>
    <n v="10.5"/>
    <x v="49"/>
    <s v="МНС"/>
    <s v="БС"/>
    <n v="1995"/>
    <n v="2"/>
    <m/>
    <n v="0"/>
    <x v="6"/>
    <s v="Перфилова Алина Александровна$10.1016/j.gr.2022.06.018"/>
    <n v="1"/>
    <n v="0.33333333333333331"/>
    <s v="Gondwana Research"/>
    <x v="22"/>
  </r>
  <r>
    <x v="22"/>
    <s v="Q1"/>
    <n v="1"/>
    <n v="6"/>
    <n v="4.2"/>
    <n v="30"/>
    <n v="10.5"/>
    <x v="50"/>
    <s v="ВНС"/>
    <s v="ДОКТ"/>
    <n v="1964"/>
    <n v="2"/>
    <n v="1"/>
    <n v="1"/>
    <x v="6"/>
    <s v="Сафонова Инна Юрьевна$10.1016/j.gr.2022.06.018"/>
    <n v="1"/>
    <n v="0.33333333333333331"/>
    <s v="Gondwana Research"/>
    <x v="22"/>
  </r>
  <r>
    <x v="23"/>
    <s v="Q1"/>
    <n v="1"/>
    <n v="4"/>
    <n v="4.2"/>
    <n v="30"/>
    <n v="15.75"/>
    <x v="45"/>
    <s v="СНС"/>
    <s v="КАНД"/>
    <n v="1976"/>
    <n v="2"/>
    <m/>
    <n v="0"/>
    <x v="16"/>
    <s v="Рагозин Алексей Львович$10.1016/j.gsf.2022.101455"/>
    <n v="1"/>
    <n v="0.5"/>
    <s v="Geoscience Frontiers"/>
    <x v="23"/>
  </r>
  <r>
    <x v="23"/>
    <s v="Q1"/>
    <n v="1"/>
    <n v="4"/>
    <n v="4.2"/>
    <n v="30"/>
    <n v="10.5"/>
    <x v="51"/>
    <s v="ГНС"/>
    <s v="ДОКТ"/>
    <n v="1949"/>
    <n v="3"/>
    <m/>
    <n v="0"/>
    <x v="16"/>
    <s v="Шацкий Владислав Станиславович$10.1016/j.gsf.2022.101455"/>
    <n v="1"/>
    <n v="0.5"/>
    <s v="Geoscience Frontiers"/>
    <x v="23"/>
  </r>
  <r>
    <x v="24"/>
    <s v="Q1"/>
    <n v="1"/>
    <n v="13"/>
    <n v="4.2"/>
    <n v="30"/>
    <n v="9.6923076923076916"/>
    <x v="52"/>
    <s v="СНС"/>
    <s v="КАНД"/>
    <n v="1980"/>
    <n v="1"/>
    <m/>
    <n v="0"/>
    <x v="0"/>
    <s v="Жданова Анастасия Николаевна$10.1016/j.gsf.2022.101518"/>
    <n v="1"/>
    <n v="0.33333333333333331"/>
    <s v="Geoscience Frontiers"/>
    <x v="24"/>
  </r>
  <r>
    <x v="24"/>
    <s v="Q1"/>
    <n v="1"/>
    <n v="13"/>
    <n v="4.2"/>
    <n v="30"/>
    <n v="4.8461538461538458"/>
    <x v="42"/>
    <s v="ВНС"/>
    <s v="ДОКТ"/>
    <n v="1958"/>
    <n v="2"/>
    <n v="1"/>
    <n v="1"/>
    <x v="7"/>
    <s v="Кривоногов Сергей Константинович$10.1016/j.gsf.2022.101518"/>
    <n v="1"/>
    <n v="0.33333333333333331"/>
    <s v="Geoscience Frontiers"/>
    <x v="24"/>
  </r>
  <r>
    <x v="24"/>
    <s v="Q1"/>
    <n v="1"/>
    <n v="13"/>
    <n v="4.2"/>
    <n v="30"/>
    <n v="9.6923076923076916"/>
    <x v="53"/>
    <s v="СНС"/>
    <s v="КАНД"/>
    <n v="1971"/>
    <n v="1"/>
    <m/>
    <n v="0"/>
    <x v="0"/>
    <s v="Солотчин Павел Анатольевич$10.1016/j.gsf.2022.101518"/>
    <n v="1"/>
    <n v="0.33333333333333331"/>
    <s v="Geoscience Frontiers"/>
    <x v="24"/>
  </r>
  <r>
    <x v="25"/>
    <s v="Q1"/>
    <n v="1"/>
    <n v="12"/>
    <n v="4.2"/>
    <n v="30"/>
    <n v="3.5"/>
    <x v="10"/>
    <s v="СНС"/>
    <s v="КАНД"/>
    <n v="1982"/>
    <n v="3"/>
    <m/>
    <n v="0"/>
    <x v="1"/>
    <s v="Кох Константин Александрович$10.1016/j.jallcom.2021.161824"/>
    <n v="1"/>
    <n v="1"/>
    <s v="Journal of Alloys and Compounds"/>
    <x v="25"/>
  </r>
  <r>
    <x v="26"/>
    <s v="Q1"/>
    <n v="1"/>
    <n v="8"/>
    <n v="4.2"/>
    <n v="30"/>
    <n v="15.75"/>
    <x v="54"/>
    <s v="ИТР"/>
    <s v="БС"/>
    <n v="1950"/>
    <n v="1"/>
    <m/>
    <n v="0"/>
    <x v="1"/>
    <s v="Кононова Надежда Георгиевна$10.1016/j.jallcom.2022.164162"/>
    <n v="1"/>
    <n v="0.2"/>
    <s v="Journal of Alloys and Compounds"/>
    <x v="26"/>
  </r>
  <r>
    <x v="26"/>
    <s v="Q1"/>
    <n v="1"/>
    <n v="8"/>
    <n v="4.2"/>
    <n v="30"/>
    <n v="15.75"/>
    <x v="55"/>
    <s v="НР"/>
    <s v="ДОКТ"/>
    <n v="1956"/>
    <n v="1"/>
    <m/>
    <n v="0"/>
    <x v="1"/>
    <s v="Кох Александр Егорович$10.1016/j.jallcom.2022.164162"/>
    <n v="1"/>
    <n v="0.2"/>
    <s v="Journal of Alloys and Compounds"/>
    <x v="26"/>
  </r>
  <r>
    <x v="26"/>
    <s v="Q1"/>
    <n v="1"/>
    <n v="8"/>
    <n v="4.2"/>
    <n v="30"/>
    <n v="5.25"/>
    <x v="10"/>
    <s v="СНС"/>
    <s v="КАНД"/>
    <n v="1982"/>
    <n v="3"/>
    <m/>
    <n v="0"/>
    <x v="1"/>
    <s v="Кох Константин Александрович$10.1016/j.jallcom.2022.164162"/>
    <n v="1"/>
    <n v="0.2"/>
    <s v="Journal of Alloys and Compounds"/>
    <x v="26"/>
  </r>
  <r>
    <x v="26"/>
    <s v="Q1"/>
    <n v="1"/>
    <n v="8"/>
    <n v="4.2"/>
    <n v="30"/>
    <n v="15.75"/>
    <x v="56"/>
    <s v="НС"/>
    <s v="КАНД"/>
    <n v="1991"/>
    <n v="1"/>
    <m/>
    <n v="0"/>
    <x v="1"/>
    <s v="Кузнецов Артем Борисович$10.1016/j.jallcom.2022.164162"/>
    <n v="1"/>
    <n v="0.2"/>
    <s v="Journal of Alloys and Compounds"/>
    <x v="26"/>
  </r>
  <r>
    <x v="26"/>
    <s v="Q1"/>
    <n v="1"/>
    <n v="8"/>
    <n v="4.2"/>
    <n v="30"/>
    <n v="15.75"/>
    <x v="57"/>
    <s v="СНС"/>
    <s v="КАНД"/>
    <n v="1952"/>
    <n v="1"/>
    <m/>
    <n v="0"/>
    <x v="1"/>
    <s v="Шевченко Вячеслав Сергеевич$10.1016/j.jallcom.2022.164162"/>
    <n v="1"/>
    <n v="0.2"/>
    <s v="Journal of Alloys and Compounds"/>
    <x v="26"/>
  </r>
  <r>
    <x v="27"/>
    <s v="Q1"/>
    <n v="1"/>
    <n v="4"/>
    <n v="4.2"/>
    <n v="30"/>
    <n v="15.75"/>
    <x v="58"/>
    <s v="СНС"/>
    <s v="КАНД"/>
    <n v="1989"/>
    <n v="2"/>
    <n v="1"/>
    <n v="1"/>
    <x v="17"/>
    <s v="Медведь Ирина Викторовна$10.1016/j.jog.2022.101922"/>
    <n v="1"/>
    <n v="1"/>
    <s v="Journal of Geodynamics"/>
    <x v="27"/>
  </r>
  <r>
    <x v="28"/>
    <s v="Q2"/>
    <n v="1"/>
    <n v="7"/>
    <n v="2.6"/>
    <n v="30"/>
    <n v="5.5714285714285712"/>
    <x v="48"/>
    <s v="НС"/>
    <s v="КАНД"/>
    <n v="1989"/>
    <n v="2"/>
    <m/>
    <n v="0"/>
    <x v="6"/>
    <s v="Котлер Павел Дмитриевич$10.1016/j.jseaes.2021.104978"/>
    <n v="1"/>
    <n v="0.5"/>
    <s v="Journal of Asian Earth Sciences"/>
    <x v="28"/>
  </r>
  <r>
    <x v="28"/>
    <s v="Q2"/>
    <n v="1"/>
    <n v="7"/>
    <n v="2.6"/>
    <n v="30"/>
    <n v="5.5714285714285712"/>
    <x v="50"/>
    <s v="ВНС"/>
    <s v="ДОКТ"/>
    <n v="1964"/>
    <n v="2"/>
    <m/>
    <n v="0"/>
    <x v="6"/>
    <s v="Сафонова Инна Юрьевна$10.1016/j.jseaes.2021.104978"/>
    <n v="1"/>
    <n v="0.5"/>
    <s v="Journal of Asian Earth Sciences"/>
    <x v="28"/>
  </r>
  <r>
    <x v="29"/>
    <s v="Q2"/>
    <n v="1"/>
    <n v="4"/>
    <n v="2.6"/>
    <n v="30"/>
    <n v="9.75"/>
    <x v="59"/>
    <s v="ГНС"/>
    <s v="ДОКТ"/>
    <n v="1953"/>
    <n v="2"/>
    <m/>
    <n v="0"/>
    <x v="6"/>
    <s v="Изох Андрей Эмильевич$10.1016/j.jseaes.2021.105033"/>
    <n v="1"/>
    <n v="0.2"/>
    <s v="Journal of Asian Earth Sciences"/>
    <x v="29"/>
  </r>
  <r>
    <x v="29"/>
    <s v="Q2"/>
    <n v="1"/>
    <n v="10"/>
    <n v="2.6"/>
    <n v="30"/>
    <n v="3.9"/>
    <x v="60"/>
    <s v="СНС"/>
    <s v="КАНД"/>
    <n v="1983"/>
    <n v="2"/>
    <m/>
    <n v="0"/>
    <x v="18"/>
    <s v="Неволько Петр Александрович$10.1016/j.jseaes.2021.105033"/>
    <n v="1"/>
    <n v="0.2"/>
    <s v="Journal of Asian Earth Sciences"/>
    <x v="29"/>
  </r>
  <r>
    <x v="29"/>
    <s v="Q2"/>
    <n v="1"/>
    <n v="10"/>
    <n v="2.6"/>
    <n v="30"/>
    <n v="7.8"/>
    <x v="61"/>
    <s v="СНС"/>
    <s v="КАНД"/>
    <n v="1984"/>
    <n v="1"/>
    <n v="1"/>
    <n v="1"/>
    <x v="18"/>
    <s v="Светлицкая Татьяна Владимировна$10.1016/j.jseaes.2021.105033"/>
    <n v="1"/>
    <n v="0.2"/>
    <s v="Journal of Asian Earth Sciences"/>
    <x v="29"/>
  </r>
  <r>
    <x v="29"/>
    <s v="Q2"/>
    <n v="1"/>
    <n v="10"/>
    <n v="2.6"/>
    <n v="30"/>
    <n v="7.8"/>
    <x v="62"/>
    <s v="МНС"/>
    <s v="КАНД"/>
    <n v="1993"/>
    <n v="1"/>
    <m/>
    <n v="0"/>
    <x v="18"/>
    <s v="Фоминых Павел Андреевич$10.1016/j.jseaes.2021.105033"/>
    <n v="1"/>
    <n v="0.2"/>
    <s v="Journal of Asian Earth Sciences"/>
    <x v="29"/>
  </r>
  <r>
    <x v="29"/>
    <s v="Q2"/>
    <n v="1"/>
    <n v="10"/>
    <n v="2.6"/>
    <n v="30"/>
    <n v="3.9"/>
    <x v="63"/>
    <s v="СНС"/>
    <s v="КАНД"/>
    <n v="1977"/>
    <n v="2"/>
    <m/>
    <n v="0"/>
    <x v="6"/>
    <s v="Шелепаев Роман Аркадиевич$10.1016/j.jseaes.2021.105033"/>
    <n v="1"/>
    <n v="0.2"/>
    <s v="Journal of Asian Earth Sciences"/>
    <x v="29"/>
  </r>
  <r>
    <x v="30"/>
    <s v="Q1"/>
    <n v="1"/>
    <n v="10"/>
    <n v="4.2"/>
    <n v="30"/>
    <n v="12.6"/>
    <x v="47"/>
    <s v="СНС"/>
    <s v="КАНД"/>
    <n v="1975"/>
    <n v="1"/>
    <m/>
    <n v="0"/>
    <x v="11"/>
    <s v="Головин Александр Викторович$10.1016/j.lithos.2022.106681"/>
    <n v="1"/>
    <n v="0.5"/>
    <s v="Lithos"/>
    <x v="30"/>
  </r>
  <r>
    <x v="30"/>
    <s v="Q1"/>
    <n v="1"/>
    <n v="10"/>
    <n v="4.2"/>
    <n v="30"/>
    <n v="12.6"/>
    <x v="64"/>
    <s v="ГНС"/>
    <s v="ДОКТ"/>
    <n v="1974"/>
    <n v="1"/>
    <m/>
    <n v="0"/>
    <x v="19"/>
    <s v="Корсаков Андрей Викторович$10.1016/j.lithos.2022.106681"/>
    <n v="1"/>
    <n v="0.5"/>
    <s v="Lithos"/>
    <x v="30"/>
  </r>
  <r>
    <x v="31"/>
    <s v="Q1"/>
    <n v="1"/>
    <n v="6"/>
    <n v="4.2"/>
    <n v="30"/>
    <n v="10.5"/>
    <x v="65"/>
    <s v="СНС"/>
    <s v="КАНД"/>
    <n v="1984"/>
    <n v="2"/>
    <m/>
    <n v="0"/>
    <x v="6"/>
    <s v="Вишневский Андрей Владиславович$10.1016/j.lithos.2022.106801"/>
    <n v="1"/>
    <n v="0.2"/>
    <s v="Lithos"/>
    <x v="31"/>
  </r>
  <r>
    <x v="31"/>
    <s v="Q1"/>
    <n v="1"/>
    <n v="6"/>
    <n v="4.2"/>
    <n v="30"/>
    <n v="10.5"/>
    <x v="48"/>
    <s v="НС"/>
    <s v="КАНД"/>
    <n v="1989"/>
    <n v="2"/>
    <m/>
    <n v="0"/>
    <x v="6"/>
    <s v="Котлер Павел Дмитриевич$10.1016/j.lithos.2022.106801"/>
    <n v="1"/>
    <n v="0.2"/>
    <s v="Lithos"/>
    <x v="31"/>
  </r>
  <r>
    <x v="31"/>
    <s v="Q1"/>
    <n v="1"/>
    <n v="6"/>
    <n v="4.2"/>
    <n v="30"/>
    <n v="21"/>
    <x v="66"/>
    <s v="НС"/>
    <s v="КАНД"/>
    <n v="1989"/>
    <n v="1"/>
    <m/>
    <n v="0"/>
    <x v="17"/>
    <s v="Куликова Анна Викторовна$10.1016/j.lithos.2022.106801"/>
    <n v="1"/>
    <n v="0.2"/>
    <s v="Lithos"/>
    <x v="32"/>
  </r>
  <r>
    <x v="31"/>
    <s v="Q1"/>
    <n v="1"/>
    <n v="6"/>
    <n v="4.2"/>
    <n v="30"/>
    <n v="21"/>
    <x v="67"/>
    <s v="НС"/>
    <s v="БС"/>
    <n v="1982"/>
    <n v="1"/>
    <m/>
    <n v="0"/>
    <x v="8"/>
    <s v="Семенова Дина Валерьевна$10.1016/j.lithos.2022.106801"/>
    <n v="1"/>
    <n v="0.2"/>
    <s v="Lithos"/>
    <x v="33"/>
  </r>
  <r>
    <x v="31"/>
    <s v="Q1"/>
    <n v="1"/>
    <n v="6"/>
    <n v="4.2"/>
    <n v="30"/>
    <n v="10.5"/>
    <x v="68"/>
    <s v="ВНС"/>
    <s v="ДОКТ"/>
    <n v="1979"/>
    <n v="2"/>
    <n v="1"/>
    <n v="1"/>
    <x v="6"/>
    <s v="Хромых Сергей Владимирович$10.1016/j.lithos.2022.106801"/>
    <n v="1"/>
    <n v="0.2"/>
    <s v="Lithos"/>
    <x v="31"/>
  </r>
  <r>
    <x v="32"/>
    <s v="Q2"/>
    <n v="1"/>
    <n v="9"/>
    <n v="2.6"/>
    <n v="30"/>
    <n v="4.333333333333333"/>
    <x v="1"/>
    <s v="НС"/>
    <s v="КАНД"/>
    <n v="1988"/>
    <n v="2"/>
    <m/>
    <n v="0"/>
    <x v="1"/>
    <s v="Голошумова Алина Александровна$10.1016/j.optmat.2022.112050"/>
    <n v="1"/>
    <n v="0.33333333333333331"/>
    <s v="Optical Materials"/>
    <x v="34"/>
  </r>
  <r>
    <x v="32"/>
    <s v="Q2"/>
    <n v="1"/>
    <n v="9"/>
    <n v="2.6"/>
    <n v="30"/>
    <n v="4.333333333333333"/>
    <x v="2"/>
    <s v="ВНС"/>
    <s v="ДОКТ"/>
    <n v="1946"/>
    <n v="2"/>
    <m/>
    <n v="0"/>
    <x v="1"/>
    <s v="Исаенко Людмила Ивановна$10.1016/j.optmat.2022.112050"/>
    <n v="1"/>
    <n v="0.33333333333333331"/>
    <s v="Optical Materials"/>
    <x v="34"/>
  </r>
  <r>
    <x v="32"/>
    <s v="Q2"/>
    <n v="1"/>
    <n v="9"/>
    <n v="2.6"/>
    <n v="30"/>
    <n v="4.333333333333333"/>
    <x v="69"/>
    <s v="СНС"/>
    <s v="КАНД"/>
    <n v="1983"/>
    <n v="2"/>
    <m/>
    <n v="0"/>
    <x v="1"/>
    <s v="Тарасова Александра Юрьевна$10.1016/j.optmat.2022.112050"/>
    <n v="1"/>
    <n v="0.33333333333333331"/>
    <s v="Optical Materials"/>
    <x v="34"/>
  </r>
  <r>
    <x v="33"/>
    <s v="Q1"/>
    <n v="1"/>
    <n v="6"/>
    <n v="4.2"/>
    <n v="30"/>
    <n v="21"/>
    <x v="70"/>
    <s v="ГНС"/>
    <s v="ДОКТ"/>
    <n v="1957"/>
    <n v="1"/>
    <m/>
    <n v="0"/>
    <x v="5"/>
    <s v="Калинин Юрий Александрович$10.1016/j.oregeorev.2022.104706"/>
    <n v="1"/>
    <n v="0.5"/>
    <s v="Ore Geology Reviews"/>
    <x v="35"/>
  </r>
  <r>
    <x v="33"/>
    <s v="Q1"/>
    <n v="1"/>
    <n v="6"/>
    <n v="4.2"/>
    <n v="30"/>
    <n v="21"/>
    <x v="67"/>
    <s v="НС"/>
    <s v="БС"/>
    <n v="1982"/>
    <n v="1"/>
    <m/>
    <n v="0"/>
    <x v="8"/>
    <s v="Семенова Дина Валерьевна$10.1016/j.oregeorev.2022.104706"/>
    <n v="1"/>
    <n v="0.5"/>
    <s v="Ore Geology Reviews"/>
    <x v="35"/>
  </r>
  <r>
    <x v="34"/>
    <s v="Q1"/>
    <n v="1"/>
    <n v="5"/>
    <n v="4.2"/>
    <n v="30"/>
    <n v="25.2"/>
    <x v="70"/>
    <s v="ГНС"/>
    <s v="ДОКТ"/>
    <n v="1957"/>
    <n v="1"/>
    <m/>
    <n v="0"/>
    <x v="5"/>
    <s v="Калинин Юрий Александрович$10.1016/j.oregeorev.2022.104717"/>
    <n v="1"/>
    <n v="0.5"/>
    <s v="Ore Geology Reviews"/>
    <x v="36"/>
  </r>
  <r>
    <x v="34"/>
    <s v="Q1"/>
    <n v="1"/>
    <n v="5"/>
    <n v="4.2"/>
    <n v="30"/>
    <n v="25.2"/>
    <x v="18"/>
    <s v="ВНС"/>
    <s v="ДОКТ"/>
    <n v="1972"/>
    <n v="1"/>
    <m/>
    <n v="0"/>
    <x v="8"/>
    <s v="Реутский Вадим Николаевич$10.1016/j.oregeorev.2022.104717"/>
    <n v="1"/>
    <n v="0.5"/>
    <s v="Ore Geology Reviews"/>
    <x v="37"/>
  </r>
  <r>
    <x v="35"/>
    <s v="Q1"/>
    <n v="1"/>
    <n v="8"/>
    <n v="4.2"/>
    <n v="30"/>
    <n v="15.75"/>
    <x v="60"/>
    <s v="СНС"/>
    <s v="КАНД"/>
    <n v="1983"/>
    <n v="1"/>
    <n v="1"/>
    <n v="1"/>
    <x v="18"/>
    <s v="Неволько Петр Александрович$10.1016/j.oregeorev.2022.104791"/>
    <n v="1"/>
    <n v="0.25"/>
    <s v="Ore Geology Reviews"/>
    <x v="38"/>
  </r>
  <r>
    <x v="35"/>
    <s v="Q1"/>
    <n v="1"/>
    <n v="8"/>
    <n v="4.2"/>
    <n v="30"/>
    <n v="15.75"/>
    <x v="61"/>
    <s v="СНС"/>
    <s v="КАНД"/>
    <n v="1984"/>
    <n v="1"/>
    <m/>
    <n v="0"/>
    <x v="18"/>
    <s v="Светлицкая Татьяна Владимировна$10.1016/j.oregeorev.2022.104791"/>
    <n v="1"/>
    <n v="0.25"/>
    <s v="Ore Geology Reviews"/>
    <x v="38"/>
  </r>
  <r>
    <x v="35"/>
    <s v="Q1"/>
    <n v="1"/>
    <n v="8"/>
    <n v="4.2"/>
    <n v="30"/>
    <n v="15.75"/>
    <x v="62"/>
    <s v="МНС"/>
    <s v="КАНД"/>
    <n v="1993"/>
    <n v="1"/>
    <m/>
    <n v="0"/>
    <x v="18"/>
    <s v="Фоминых Павел Андреевич$10.1016/j.oregeorev.2022.104791"/>
    <n v="1"/>
    <n v="0.25"/>
    <s v="Ore Geology Reviews"/>
    <x v="38"/>
  </r>
  <r>
    <x v="35"/>
    <s v="Q1"/>
    <n v="1"/>
    <n v="8"/>
    <n v="4.2"/>
    <n v="30"/>
    <n v="15.75"/>
    <x v="63"/>
    <s v="СНС"/>
    <s v="КАНД"/>
    <n v="1977"/>
    <n v="1"/>
    <m/>
    <n v="0"/>
    <x v="6"/>
    <s v="Шелепаев Роман Аркадиевич$10.1016/j.oregeorev.2022.104791"/>
    <n v="1"/>
    <n v="0.25"/>
    <s v="Ore Geology Reviews"/>
    <x v="39"/>
  </r>
  <r>
    <x v="36"/>
    <s v="Q1"/>
    <n v="1"/>
    <n v="2"/>
    <n v="4.2"/>
    <n v="30"/>
    <n v="63"/>
    <x v="26"/>
    <s v="ГНС"/>
    <s v="ДОКТ"/>
    <n v="1945"/>
    <n v="1"/>
    <n v="1"/>
    <n v="1"/>
    <x v="11"/>
    <s v="Афанасьев Валентин Петрович$10.1016/j.oregeorev.2022.104980"/>
    <n v="1"/>
    <n v="0.5"/>
    <s v="Ore Geology Reviews"/>
    <x v="40"/>
  </r>
  <r>
    <x v="36"/>
    <s v="Q1"/>
    <n v="1"/>
    <n v="2"/>
    <n v="4.2"/>
    <n v="30"/>
    <n v="63"/>
    <x v="29"/>
    <s v="ГНС"/>
    <s v="ДОКТ"/>
    <n v="1946"/>
    <n v="1"/>
    <m/>
    <n v="0"/>
    <x v="11"/>
    <s v="Похиленко Николай Петрович$10.1016/j.oregeorev.2022.104980"/>
    <n v="1"/>
    <n v="0.5"/>
    <s v="Ore Geology Reviews"/>
    <x v="40"/>
  </r>
  <r>
    <x v="37"/>
    <s v="Q1"/>
    <n v="1"/>
    <n v="2"/>
    <n v="4.2"/>
    <n v="30"/>
    <n v="63"/>
    <x v="60"/>
    <s v="СНС"/>
    <s v="КАНД"/>
    <n v="1983"/>
    <n v="1"/>
    <m/>
    <n v="0"/>
    <x v="18"/>
    <s v="Неволько Петр Александрович$10.1016/j.oregeorev.2022.105108"/>
    <n v="1"/>
    <n v="0.5"/>
    <s v="Ore Geology Reviews"/>
    <x v="41"/>
  </r>
  <r>
    <x v="37"/>
    <s v="Q1"/>
    <n v="1"/>
    <n v="2"/>
    <n v="4.2"/>
    <n v="30"/>
    <n v="63"/>
    <x v="61"/>
    <s v="СНС"/>
    <s v="КАНД"/>
    <n v="1984"/>
    <n v="1"/>
    <n v="1"/>
    <n v="1"/>
    <x v="18"/>
    <s v="Светлицкая Татьяна Владимировна$10.1016/j.oregeorev.2022.105108"/>
    <n v="1"/>
    <n v="0.5"/>
    <s v="Ore Geology Reviews"/>
    <x v="41"/>
  </r>
  <r>
    <x v="38"/>
    <s v="Q2"/>
    <n v="1"/>
    <n v="4"/>
    <n v="2.6"/>
    <n v="30"/>
    <n v="9.75"/>
    <x v="45"/>
    <s v="СНС"/>
    <s v="КАНД"/>
    <n v="1976"/>
    <n v="2"/>
    <m/>
    <n v="0"/>
    <x v="16"/>
    <s v="Рагозин Алексей Львович$10.1016/j.precamres.2021.106512"/>
    <n v="1"/>
    <n v="0.5"/>
    <s v="Precambrian Research"/>
    <x v="42"/>
  </r>
  <r>
    <x v="38"/>
    <s v="Q2"/>
    <n v="1"/>
    <n v="4"/>
    <n v="2.6"/>
    <n v="30"/>
    <n v="6.5"/>
    <x v="51"/>
    <s v="ГНС"/>
    <s v="ДОКТ"/>
    <n v="1949"/>
    <n v="3"/>
    <n v="1"/>
    <n v="1"/>
    <x v="16"/>
    <s v="Шацкий Владислав Станиславович$10.1016/j.precamres.2021.106512"/>
    <n v="1"/>
    <n v="0.5"/>
    <s v="Precambrian Research"/>
    <x v="42"/>
  </r>
  <r>
    <x v="39"/>
    <s v="Q1"/>
    <n v="1"/>
    <n v="9"/>
    <n v="4.2"/>
    <n v="30"/>
    <n v="14"/>
    <x v="71"/>
    <s v="НС"/>
    <s v="БС"/>
    <n v="1987"/>
    <n v="1"/>
    <m/>
    <n v="0"/>
    <x v="0"/>
    <s v="Вольвах Анна Олеговна$10.1016/j.quageo.2022.101384"/>
    <n v="1"/>
    <n v="0.2"/>
    <s v="Quaternary Geochronology"/>
    <x v="43"/>
  </r>
  <r>
    <x v="39"/>
    <s v="Q1"/>
    <n v="1"/>
    <n v="9"/>
    <n v="4.2"/>
    <n v="30"/>
    <n v="14"/>
    <x v="72"/>
    <s v="МНС"/>
    <s v="БС"/>
    <n v="1991"/>
    <n v="1"/>
    <m/>
    <n v="0"/>
    <x v="0"/>
    <s v="Вольвах Николай Евгеньевич$10.1016/j.quageo.2022.101384"/>
    <n v="1"/>
    <n v="0.2"/>
    <s v="Quaternary Geochronology"/>
    <x v="43"/>
  </r>
  <r>
    <x v="39"/>
    <s v="Q1"/>
    <n v="1"/>
    <n v="9"/>
    <n v="4.2"/>
    <n v="30"/>
    <n v="14"/>
    <x v="73"/>
    <s v="ВНС"/>
    <s v="ДОКТ"/>
    <n v="1948"/>
    <n v="1"/>
    <m/>
    <n v="0"/>
    <x v="0"/>
    <s v="Зыкин Владимир Сергеевич$10.1016/j.quageo.2022.101384"/>
    <n v="1"/>
    <n v="0.2"/>
    <s v="Quaternary Geochronology"/>
    <x v="43"/>
  </r>
  <r>
    <x v="39"/>
    <s v="Q1"/>
    <n v="1"/>
    <n v="9"/>
    <n v="4.2"/>
    <n v="30"/>
    <n v="14"/>
    <x v="74"/>
    <s v="ВНС"/>
    <s v="ДОКТ"/>
    <n v="1946"/>
    <n v="1"/>
    <m/>
    <n v="0"/>
    <x v="0"/>
    <s v="Зыкина Валентина Семеновна$10.1016/j.quageo.2022.101384"/>
    <n v="1"/>
    <n v="0.2"/>
    <s v="Quaternary Geochronology"/>
    <x v="43"/>
  </r>
  <r>
    <x v="39"/>
    <s v="Q1"/>
    <n v="1"/>
    <n v="9"/>
    <n v="4.2"/>
    <n v="30"/>
    <n v="14"/>
    <x v="75"/>
    <s v="СНС"/>
    <s v="КАНД"/>
    <n v="1991"/>
    <n v="1"/>
    <m/>
    <n v="0"/>
    <x v="0"/>
    <s v="Маликов Дмитрий Геннадьевич$10.1016/j.quageo.2022.101384"/>
    <n v="1"/>
    <n v="0.2"/>
    <s v="Quaternary Geochronology"/>
    <x v="43"/>
  </r>
  <r>
    <x v="40"/>
    <s v="Q3"/>
    <n v="1"/>
    <n v="6"/>
    <n v="1.5"/>
    <n v="30"/>
    <n v="7.5"/>
    <x v="71"/>
    <s v="НС"/>
    <s v="БС"/>
    <n v="1987"/>
    <n v="1"/>
    <m/>
    <n v="0"/>
    <x v="0"/>
    <s v="Вольвах Анна Олеговна$10.1016/j.quaint.2020.10.069"/>
    <n v="1"/>
    <n v="0.33333333333333331"/>
    <s v="Quaternary International"/>
    <x v="44"/>
  </r>
  <r>
    <x v="40"/>
    <s v="Q3"/>
    <n v="1"/>
    <n v="6"/>
    <n v="1.5"/>
    <n v="30"/>
    <n v="3.75"/>
    <x v="73"/>
    <s v="ВНС"/>
    <s v="ДОКТ"/>
    <n v="1948"/>
    <n v="2"/>
    <m/>
    <n v="0"/>
    <x v="0"/>
    <s v="Зыкин Владимир Сергеевич$10.1016/j.quaint.2020.10.069"/>
    <n v="1"/>
    <n v="0.33333333333333331"/>
    <s v="Quaternary International"/>
    <x v="44"/>
  </r>
  <r>
    <x v="40"/>
    <s v="Q3"/>
    <n v="1"/>
    <n v="6"/>
    <n v="1.5"/>
    <n v="30"/>
    <n v="7.5"/>
    <x v="74"/>
    <s v="ВНС"/>
    <s v="ДОКТ"/>
    <n v="1946"/>
    <n v="1"/>
    <n v="1"/>
    <n v="1"/>
    <x v="0"/>
    <s v="Зыкина Валентина Семеновна$10.1016/j.quaint.2020.10.069"/>
    <n v="1"/>
    <n v="0.33333333333333331"/>
    <s v="Quaternary International"/>
    <x v="44"/>
  </r>
  <r>
    <x v="41"/>
    <s v="Q3"/>
    <n v="1"/>
    <n v="5"/>
    <n v="1.5"/>
    <n v="30"/>
    <n v="9"/>
    <x v="71"/>
    <s v="НС"/>
    <s v="БС"/>
    <n v="1987"/>
    <n v="1"/>
    <n v="1"/>
    <n v="1"/>
    <x v="0"/>
    <s v="Вольвах Анна Олеговна$10.1016/j.quaint.2021.06.026"/>
    <n v="1"/>
    <n v="0.33333333333333331"/>
    <s v="Quaternary International"/>
    <x v="45"/>
  </r>
  <r>
    <x v="41"/>
    <s v="Q3"/>
    <n v="1"/>
    <n v="5"/>
    <n v="1.5"/>
    <n v="30"/>
    <n v="9"/>
    <x v="72"/>
    <s v="МНС"/>
    <s v="БС"/>
    <n v="1991"/>
    <n v="1"/>
    <m/>
    <n v="0"/>
    <x v="0"/>
    <s v="Вольвах Николай Евгеньевич$10.1016/j.quaint.2021.06.026"/>
    <n v="1"/>
    <n v="0.33333333333333331"/>
    <s v="Quaternary International"/>
    <x v="45"/>
  </r>
  <r>
    <x v="41"/>
    <s v="Q3"/>
    <n v="1"/>
    <n v="5"/>
    <n v="1.5"/>
    <n v="30"/>
    <n v="9"/>
    <x v="76"/>
    <s v="НС"/>
    <s v="БС"/>
    <n v="1979"/>
    <n v="1"/>
    <m/>
    <n v="0"/>
    <x v="0"/>
    <s v="Овчинников Иван Юрьевич$10.1016/j.quaint.2021.06.026"/>
    <n v="1"/>
    <n v="0.33333333333333331"/>
    <s v="Quaternary International"/>
    <x v="45"/>
  </r>
  <r>
    <x v="42"/>
    <s v="Q1"/>
    <n v="1"/>
    <n v="5"/>
    <n v="4.2"/>
    <n v="30"/>
    <n v="25.2"/>
    <x v="77"/>
    <s v="МНС"/>
    <s v="БС"/>
    <n v="1993"/>
    <n v="1"/>
    <n v="1"/>
    <n v="1"/>
    <x v="2"/>
    <s v="Бородина Ульяна Олеговна$10.1016/j.saa.2022.120979"/>
    <n v="1"/>
    <n v="0.5"/>
    <s v="Spectrochimica Acta - Part A: Molecular and Biomolecular Spectroscopy"/>
    <x v="46"/>
  </r>
  <r>
    <x v="42"/>
    <s v="Q1"/>
    <n v="1"/>
    <n v="5"/>
    <n v="4.2"/>
    <n v="30"/>
    <n v="25.2"/>
    <x v="6"/>
    <s v="СНС"/>
    <s v="КАНД"/>
    <n v="1957"/>
    <n v="1"/>
    <m/>
    <n v="0"/>
    <x v="2"/>
    <s v="Горяйнов Сергей Владимирович$10.1016/j.saa.2022.120979"/>
    <n v="1"/>
    <n v="0.5"/>
    <s v="Spectrochimica Acta - Part A: Molecular and Biomolecular Spectroscopy"/>
    <x v="46"/>
  </r>
  <r>
    <x v="43"/>
    <s v="Q2"/>
    <n v="1"/>
    <n v="3"/>
    <n v="2.6"/>
    <n v="30"/>
    <n v="26"/>
    <x v="78"/>
    <s v="СНС"/>
    <s v="ДОКТ"/>
    <n v="1949"/>
    <n v="1"/>
    <n v="1"/>
    <n v="1"/>
    <x v="16"/>
    <s v="Машковцев Рудольф Иванович$10.1016/j.solidstatesciences.2022.106833"/>
    <n v="1"/>
    <n v="1"/>
    <s v="Solid State Sciences"/>
    <x v="47"/>
  </r>
  <r>
    <x v="44"/>
    <s v="Q2"/>
    <n v="1"/>
    <n v="8"/>
    <n v="2.6"/>
    <n v="30"/>
    <n v="9.75"/>
    <x v="79"/>
    <s v="СНС"/>
    <s v="КАНД"/>
    <n v="1980"/>
    <n v="1"/>
    <m/>
    <n v="0"/>
    <x v="8"/>
    <s v="Юдин Денис Сергеевич$10.1016/j.tecto.2022.229385"/>
    <n v="1"/>
    <n v="1"/>
    <s v="Tectonophysics"/>
    <x v="48"/>
  </r>
  <r>
    <x v="45"/>
    <s v="Q1"/>
    <n v="1"/>
    <n v="6"/>
    <n v="4.2"/>
    <n v="30"/>
    <n v="21"/>
    <x v="16"/>
    <s v="ВНС"/>
    <s v="ДОКТ"/>
    <n v="1958"/>
    <n v="1"/>
    <n v="1"/>
    <n v="1"/>
    <x v="7"/>
    <s v="Кузьмин Ярослав Всеволодович$10.1017/RDC.2021.71"/>
    <n v="1"/>
    <n v="1"/>
    <s v="Radiocarbon"/>
    <x v="49"/>
  </r>
  <r>
    <x v="46"/>
    <s v="Q1"/>
    <n v="1"/>
    <n v="9"/>
    <n v="4.2"/>
    <n v="30"/>
    <n v="14"/>
    <x v="16"/>
    <s v="ВНС"/>
    <s v="ДОКТ"/>
    <n v="1958"/>
    <n v="1"/>
    <n v="1"/>
    <n v="1"/>
    <x v="7"/>
    <s v="Кузьмин Ярослав Всеволодович$10.1017/RDC.2022.61"/>
    <n v="1"/>
    <n v="1"/>
    <s v="Radiocarbon"/>
    <x v="50"/>
  </r>
  <r>
    <x v="47"/>
    <s v="Q1"/>
    <n v="1"/>
    <n v="6"/>
    <n v="4.2"/>
    <n v="30"/>
    <n v="7"/>
    <x v="10"/>
    <s v="СНС"/>
    <s v="КАНД"/>
    <n v="1982"/>
    <n v="3"/>
    <m/>
    <n v="0"/>
    <x v="1"/>
    <s v="Кох Константин Александрович$10.1021/acs.cgd.2c00431"/>
    <n v="1"/>
    <n v="1"/>
    <s v="Crystal Growth and Design"/>
    <x v="51"/>
  </r>
  <r>
    <x v="48"/>
    <s v="Q1"/>
    <n v="1"/>
    <n v="13"/>
    <n v="4.2"/>
    <n v="30"/>
    <n v="4.8461538461538458"/>
    <x v="80"/>
    <s v="СНС"/>
    <s v="КАНД"/>
    <n v="1984"/>
    <n v="2"/>
    <m/>
    <n v="0"/>
    <x v="15"/>
    <s v="Гаврюшкин Павел Николаевич$10.1021/acs.inorgchem.2c00596"/>
    <n v="1"/>
    <n v="0.125"/>
    <s v="Inorganic Chemistry"/>
    <x v="52"/>
  </r>
  <r>
    <x v="48"/>
    <s v="Q1"/>
    <n v="1"/>
    <n v="13"/>
    <n v="4.2"/>
    <n v="30"/>
    <n v="9.6923076923076916"/>
    <x v="81"/>
    <s v="МНС"/>
    <s v="БС"/>
    <n v="1993"/>
    <n v="1"/>
    <m/>
    <n v="0"/>
    <x v="1"/>
    <s v="Гореявчева Анастасия Александровна$10.1021/acs.inorgchem.2c00596"/>
    <n v="1"/>
    <n v="0.125"/>
    <s v="Inorganic Chemistry"/>
    <x v="53"/>
  </r>
  <r>
    <x v="48"/>
    <s v="Q1"/>
    <n v="1"/>
    <n v="13"/>
    <n v="4.2"/>
    <n v="30"/>
    <n v="9.6923076923076916"/>
    <x v="54"/>
    <s v="ИТР"/>
    <s v="БС"/>
    <n v="1950"/>
    <n v="1"/>
    <m/>
    <n v="0"/>
    <x v="1"/>
    <s v="Кононова Надежда Георгиевна$10.1021/acs.inorgchem.2c00596"/>
    <n v="1"/>
    <n v="0.125"/>
    <s v="Inorganic Chemistry"/>
    <x v="53"/>
  </r>
  <r>
    <x v="48"/>
    <s v="Q1"/>
    <n v="1"/>
    <n v="13"/>
    <n v="4.2"/>
    <n v="30"/>
    <n v="9.6923076923076916"/>
    <x v="55"/>
    <s v="НР"/>
    <s v="ДОКТ"/>
    <n v="1956"/>
    <n v="1"/>
    <m/>
    <n v="0"/>
    <x v="1"/>
    <s v="Кох Александр Егорович$10.1021/acs.inorgchem.2c00596"/>
    <n v="1"/>
    <n v="0.125"/>
    <s v="Inorganic Chemistry"/>
    <x v="53"/>
  </r>
  <r>
    <x v="48"/>
    <s v="Q1"/>
    <n v="1"/>
    <n v="13"/>
    <n v="4.2"/>
    <n v="30"/>
    <n v="3.2307692307692304"/>
    <x v="10"/>
    <s v="СНС"/>
    <s v="КАНД"/>
    <n v="1982"/>
    <n v="3"/>
    <m/>
    <n v="0"/>
    <x v="1"/>
    <s v="Кох Константин Александрович$10.1021/acs.inorgchem.2c00596"/>
    <n v="1"/>
    <n v="0.125"/>
    <s v="Inorganic Chemistry"/>
    <x v="53"/>
  </r>
  <r>
    <x v="48"/>
    <s v="Q1"/>
    <n v="1"/>
    <n v="13"/>
    <n v="4.2"/>
    <n v="30"/>
    <n v="9.6923076923076916"/>
    <x v="56"/>
    <s v="НС"/>
    <s v="КАНД"/>
    <n v="1991"/>
    <n v="1"/>
    <n v="1"/>
    <n v="1"/>
    <x v="1"/>
    <s v="Кузнецов Артем Борисович$10.1021/acs.inorgchem.2c00596"/>
    <n v="1"/>
    <n v="0.125"/>
    <s v="Inorganic Chemistry"/>
    <x v="53"/>
  </r>
  <r>
    <x v="48"/>
    <s v="Q1"/>
    <n v="1"/>
    <n v="13"/>
    <n v="4.2"/>
    <n v="30"/>
    <n v="9.6923076923076916"/>
    <x v="82"/>
    <s v="МНС"/>
    <s v="БС"/>
    <n v="1993"/>
    <n v="1"/>
    <m/>
    <n v="0"/>
    <x v="15"/>
    <s v="Сагатов Нурсултан $10.1021/acs.inorgchem.2c00596"/>
    <n v="1"/>
    <n v="0.125"/>
    <s v="Inorganic Chemistry"/>
    <x v="52"/>
  </r>
  <r>
    <x v="48"/>
    <s v="Q1"/>
    <n v="1"/>
    <n v="13"/>
    <n v="4.2"/>
    <n v="30"/>
    <n v="9.6923076923076916"/>
    <x v="57"/>
    <s v="СНС"/>
    <s v="КАНД"/>
    <n v="1952"/>
    <n v="1"/>
    <m/>
    <n v="0"/>
    <x v="1"/>
    <s v="Шевченко Вячеслав Сергеевич$10.1021/acs.inorgchem.2c00596"/>
    <n v="1"/>
    <n v="0.125"/>
    <s v="Inorganic Chemistry"/>
    <x v="53"/>
  </r>
  <r>
    <x v="49"/>
    <s v="Q1"/>
    <n v="1"/>
    <n v="4"/>
    <n v="4.2"/>
    <n v="30"/>
    <n v="10.5"/>
    <x v="83"/>
    <s v="ВНС"/>
    <s v="ДОКТ"/>
    <n v="1973"/>
    <n v="3"/>
    <n v="1"/>
    <n v="1"/>
    <x v="15"/>
    <s v="Беккер Татьяна Борисовна$10.1021/acs.jpcc.1c10206"/>
    <n v="1"/>
    <n v="0.5"/>
    <s v="The Journal of Physical Chemistry C"/>
    <x v="54"/>
  </r>
  <r>
    <x v="49"/>
    <s v="Q1"/>
    <n v="1"/>
    <n v="4"/>
    <n v="4.2"/>
    <n v="30"/>
    <n v="10.5"/>
    <x v="44"/>
    <s v="СНС"/>
    <s v="КАНД"/>
    <n v="1968"/>
    <n v="3"/>
    <m/>
    <n v="0"/>
    <x v="15"/>
    <s v="Инербаев Талгат Муратович$10.1021/acs.jpcc.1c10206"/>
    <n v="1"/>
    <n v="0.5"/>
    <s v="The Journal of Physical Chemistry C"/>
    <x v="54"/>
  </r>
  <r>
    <x v="50"/>
    <s v="Q1"/>
    <n v="1"/>
    <n v="4"/>
    <n v="4.2"/>
    <n v="30"/>
    <n v="10.5"/>
    <x v="83"/>
    <s v="ВНС"/>
    <s v="ДОКТ"/>
    <n v="1973"/>
    <n v="3"/>
    <m/>
    <n v="0"/>
    <x v="15"/>
    <s v="Беккер Татьяна Борисовна$10.1021/acs.jpclett.2c00697"/>
    <n v="1"/>
    <n v="0.5"/>
    <s v="Journal of Physical Chemistry Letters"/>
    <x v="55"/>
  </r>
  <r>
    <x v="50"/>
    <s v="Q1"/>
    <n v="1"/>
    <n v="4"/>
    <n v="4.2"/>
    <n v="30"/>
    <n v="10.5"/>
    <x v="44"/>
    <s v="СНС"/>
    <s v="КАНД"/>
    <n v="1968"/>
    <n v="3"/>
    <n v="1"/>
    <n v="1"/>
    <x v="15"/>
    <s v="Инербаев Талгат Муратович$10.1021/acs.jpclett.2c00697"/>
    <n v="1"/>
    <n v="0.5"/>
    <s v="Journal of Physical Chemistry Letters"/>
    <x v="55"/>
  </r>
  <r>
    <x v="51"/>
    <s v="Q1"/>
    <n v="1"/>
    <n v="6"/>
    <n v="4.2"/>
    <n v="30"/>
    <n v="7"/>
    <x v="10"/>
    <s v="СНС"/>
    <s v="КАНД"/>
    <n v="1982"/>
    <n v="3"/>
    <m/>
    <n v="0"/>
    <x v="1"/>
    <s v="Кох Константин Александрович$10.1021/acs.jpclett.2c01245"/>
    <n v="1"/>
    <n v="1"/>
    <s v="Journal of Physical Chemistry Letters"/>
    <x v="56"/>
  </r>
  <r>
    <x v="52"/>
    <s v="Q2"/>
    <n v="1"/>
    <n v="4"/>
    <n v="2.6"/>
    <n v="30"/>
    <n v="6.5"/>
    <x v="46"/>
    <s v="НР"/>
    <s v="ДОКТ"/>
    <n v="1976"/>
    <n v="3"/>
    <m/>
    <n v="0"/>
    <x v="15"/>
    <s v="Шацкий Антон Фарисович$10.1021/acsearthspacechem.2c00019"/>
    <n v="1"/>
    <n v="1"/>
    <s v="ACS Earth and Space Chemistry"/>
    <x v="57"/>
  </r>
  <r>
    <x v="53"/>
    <s v="Q1"/>
    <n v="1"/>
    <n v="7"/>
    <n v="4.2"/>
    <n v="30"/>
    <n v="9"/>
    <x v="47"/>
    <s v="СНС"/>
    <s v="КАНД"/>
    <n v="1975"/>
    <n v="2"/>
    <m/>
    <n v="0"/>
    <x v="11"/>
    <s v="Головин Александр Викторович$10.1029/2022GC010497"/>
    <n v="1"/>
    <n v="0.5"/>
    <s v="Geochemistry, Geophysics, Geosystems"/>
    <x v="58"/>
  </r>
  <r>
    <x v="53"/>
    <s v="Q1"/>
    <n v="1"/>
    <n v="7"/>
    <n v="4.2"/>
    <n v="30"/>
    <n v="18"/>
    <x v="64"/>
    <s v="ГНС"/>
    <s v="ДОКТ"/>
    <n v="1974"/>
    <n v="1"/>
    <m/>
    <n v="0"/>
    <x v="19"/>
    <s v="Корсаков Андрей Викторович$10.1029/2022GC010497"/>
    <n v="1"/>
    <n v="0.5"/>
    <s v="Geochemistry, Geophysics, Geosystems"/>
    <x v="58"/>
  </r>
  <r>
    <x v="54"/>
    <s v="Q1"/>
    <n v="1"/>
    <n v="4"/>
    <n v="4.2"/>
    <n v="30"/>
    <n v="15.75"/>
    <x v="47"/>
    <s v="СНС"/>
    <s v="КАНД"/>
    <n v="1975"/>
    <n v="2"/>
    <m/>
    <n v="0"/>
    <x v="11"/>
    <s v="Головин Александр Викторович$10.1038/s41467-022-31586-9"/>
    <n v="1"/>
    <n v="1"/>
    <s v="Nature Communications"/>
    <x v="59"/>
  </r>
  <r>
    <x v="55"/>
    <s v="Q1"/>
    <n v="1"/>
    <n v="9"/>
    <n v="4.2"/>
    <n v="30"/>
    <n v="14"/>
    <x v="84"/>
    <s v="СНС"/>
    <s v="КАНД"/>
    <n v="1957"/>
    <n v="1"/>
    <m/>
    <n v="0"/>
    <x v="12"/>
    <s v="Бабич Юрий Васильевич$10.1038/s41598-022-05153-7"/>
    <n v="1"/>
    <n v="0.1111111111111111"/>
    <s v="Scientific Reports"/>
    <x v="60"/>
  </r>
  <r>
    <x v="55"/>
    <s v="Q1"/>
    <n v="1"/>
    <n v="9"/>
    <n v="4.2"/>
    <n v="30"/>
    <n v="14"/>
    <x v="85"/>
    <s v="СНС"/>
    <s v="КАНД"/>
    <n v="1969"/>
    <n v="1"/>
    <m/>
    <n v="0"/>
    <x v="3"/>
    <s v="Бульбак Тарас Александрович$10.1038/s41598-022-05153-7"/>
    <n v="1"/>
    <n v="0.1111111111111111"/>
    <s v="Scientific Reports"/>
    <x v="61"/>
  </r>
  <r>
    <x v="55"/>
    <s v="Q1"/>
    <n v="1"/>
    <n v="9"/>
    <n v="4.2"/>
    <n v="30"/>
    <n v="14"/>
    <x v="27"/>
    <s v="СНС"/>
    <s v="ДОКТ"/>
    <n v="1972"/>
    <n v="1"/>
    <m/>
    <n v="0"/>
    <x v="12"/>
    <s v="Жимулев Егор Игоревич$10.1038/s41598-022-05153-7"/>
    <n v="1"/>
    <n v="0.1111111111111111"/>
    <s v="Scientific Reports"/>
    <x v="60"/>
  </r>
  <r>
    <x v="55"/>
    <s v="Q1"/>
    <n v="1"/>
    <n v="9"/>
    <n v="4.2"/>
    <n v="30"/>
    <n v="14"/>
    <x v="86"/>
    <s v="СНС"/>
    <s v="КАНД"/>
    <n v="1958"/>
    <n v="1"/>
    <m/>
    <n v="0"/>
    <x v="11"/>
    <s v="Логвинова Алла Михайловна$10.1038/s41598-022-05153-7"/>
    <n v="1"/>
    <n v="0.1111111111111111"/>
    <s v="Scientific Reports"/>
    <x v="60"/>
  </r>
  <r>
    <x v="55"/>
    <s v="Q1"/>
    <n v="1"/>
    <n v="9"/>
    <n v="4.2"/>
    <n v="30"/>
    <n v="14"/>
    <x v="30"/>
    <s v="ВНС"/>
    <s v="ДОКТ"/>
    <n v="1960"/>
    <n v="1"/>
    <n v="1"/>
    <n v="1"/>
    <x v="12"/>
    <s v="Сонин Валерий Михайлович$10.1038/s41598-022-05153-7"/>
    <n v="1"/>
    <n v="0.1111111111111111"/>
    <s v="Scientific Reports"/>
    <x v="60"/>
  </r>
  <r>
    <x v="55"/>
    <s v="Q1"/>
    <n v="1"/>
    <n v="9"/>
    <n v="4.2"/>
    <n v="30"/>
    <n v="14"/>
    <x v="87"/>
    <s v="СНС"/>
    <s v="КАНД"/>
    <n v="1982"/>
    <n v="1"/>
    <m/>
    <n v="0"/>
    <x v="3"/>
    <s v="Тимина Татьяна Юрьевна$10.1038/s41598-022-05153-7"/>
    <n v="1"/>
    <n v="0.1111111111111111"/>
    <s v="Scientific Reports"/>
    <x v="61"/>
  </r>
  <r>
    <x v="55"/>
    <s v="Q1"/>
    <n v="1"/>
    <n v="9"/>
    <n v="4.2"/>
    <n v="30"/>
    <n v="14"/>
    <x v="88"/>
    <s v="НР"/>
    <s v="ДОКТ"/>
    <n v="1947"/>
    <n v="1"/>
    <m/>
    <n v="0"/>
    <x v="3"/>
    <s v="Томиленко Анатолий Алексеевич$10.1038/s41598-022-05153-7"/>
    <n v="1"/>
    <n v="0.1111111111111111"/>
    <s v="Scientific Reports"/>
    <x v="61"/>
  </r>
  <r>
    <x v="55"/>
    <s v="Q1"/>
    <n v="1"/>
    <n v="9"/>
    <n v="4.2"/>
    <n v="30"/>
    <n v="14"/>
    <x v="31"/>
    <s v="СНС"/>
    <s v="ДОКТ"/>
    <n v="1972"/>
    <n v="1"/>
    <m/>
    <n v="0"/>
    <x v="12"/>
    <s v="Чепуров Алексей Анатольевич$10.1038/s41598-022-05153-7"/>
    <n v="1"/>
    <n v="0.1111111111111111"/>
    <s v="Scientific Reports"/>
    <x v="60"/>
  </r>
  <r>
    <x v="55"/>
    <s v="Q1"/>
    <n v="1"/>
    <n v="9"/>
    <n v="4.2"/>
    <n v="30"/>
    <n v="14"/>
    <x v="32"/>
    <s v="ВНС"/>
    <s v="ДОКТ"/>
    <n v="1946"/>
    <n v="1"/>
    <m/>
    <n v="0"/>
    <x v="12"/>
    <s v="Чепуров Анатолий Ильич$10.1038/s41598-022-05153-7"/>
    <n v="1"/>
    <n v="0.1111111111111111"/>
    <s v="Scientific Reports"/>
    <x v="60"/>
  </r>
  <r>
    <x v="56"/>
    <s v="Q1"/>
    <n v="1"/>
    <n v="3"/>
    <n v="4.2"/>
    <n v="30"/>
    <n v="21"/>
    <x v="89"/>
    <s v="НС"/>
    <s v="КАНД"/>
    <n v="1991"/>
    <n v="2"/>
    <n v="1"/>
    <n v="1"/>
    <x v="9"/>
    <s v="Чеботарев Дмитрий Александрович$10.1038/s41598-022-07330-0"/>
    <n v="1"/>
    <n v="1"/>
    <s v="Scientific Reports"/>
    <x v="62"/>
  </r>
  <r>
    <x v="57"/>
    <s v="Q1"/>
    <n v="1"/>
    <n v="11"/>
    <n v="4.2"/>
    <n v="30"/>
    <n v="11.454545454545455"/>
    <x v="90"/>
    <s v="СНС"/>
    <s v="КАНД"/>
    <n v="1946"/>
    <n v="1"/>
    <m/>
    <n v="0"/>
    <x v="20"/>
    <s v="Бабич Валерий Васильевич$10.1038/s41598-022-11299-1"/>
    <n v="1"/>
    <n v="0.5"/>
    <s v="Scientific Reports"/>
    <x v="63"/>
  </r>
  <r>
    <x v="57"/>
    <s v="Q1"/>
    <n v="1"/>
    <n v="11"/>
    <n v="4.2"/>
    <n v="30"/>
    <n v="11.454545454545455"/>
    <x v="91"/>
    <s v="ВНС"/>
    <s v="ДОКТ"/>
    <n v="1943"/>
    <n v="1"/>
    <m/>
    <n v="0"/>
    <x v="20"/>
    <s v="Калугин Иван Александрович$10.1038/s41598-022-11299-1"/>
    <n v="1"/>
    <n v="0.5"/>
    <s v="Scientific Reports"/>
    <x v="63"/>
  </r>
  <r>
    <x v="58"/>
    <s v="Q1"/>
    <n v="1"/>
    <n v="5"/>
    <n v="4.2"/>
    <n v="30"/>
    <n v="8.4"/>
    <x v="10"/>
    <s v="СНС"/>
    <s v="КАНД"/>
    <n v="1982"/>
    <n v="3"/>
    <m/>
    <n v="0"/>
    <x v="1"/>
    <s v="Кох Константин Александрович$10.1039/d1ce01653a"/>
    <n v="1"/>
    <n v="1"/>
    <s v="CrystEngComm"/>
    <x v="64"/>
  </r>
  <r>
    <x v="59"/>
    <s v="Q1"/>
    <n v="1"/>
    <n v="6"/>
    <n v="4.2"/>
    <n v="30"/>
    <n v="21"/>
    <x v="92"/>
    <s v="ВНС"/>
    <s v="ДОКТ"/>
    <n v="1947"/>
    <n v="1"/>
    <n v="1"/>
    <n v="1"/>
    <x v="11"/>
    <s v="Елисеев Александр Павлович$10.1039/d2ce00487a"/>
    <n v="1"/>
    <n v="0.16666666666666666"/>
    <s v="CrystEngComm"/>
    <x v="65"/>
  </r>
  <r>
    <x v="59"/>
    <s v="Q1"/>
    <n v="1"/>
    <n v="6"/>
    <n v="4.2"/>
    <n v="30"/>
    <n v="21"/>
    <x v="27"/>
    <s v="СНС"/>
    <s v="ДОКТ"/>
    <n v="1972"/>
    <n v="1"/>
    <m/>
    <n v="0"/>
    <x v="12"/>
    <s v="Жимулев Егор Игоревич$10.1039/d2ce00487a"/>
    <n v="1"/>
    <n v="0.16666666666666666"/>
    <s v="CrystEngComm"/>
    <x v="65"/>
  </r>
  <r>
    <x v="59"/>
    <s v="Q1"/>
    <n v="1"/>
    <n v="6"/>
    <n v="4.2"/>
    <n v="30"/>
    <n v="21"/>
    <x v="28"/>
    <s v="МНС"/>
    <s v="КАНД"/>
    <n v="1996"/>
    <n v="1"/>
    <m/>
    <n v="0"/>
    <x v="12"/>
    <s v="Карпович Захар Алексеевич$10.1039/d2ce00487a"/>
    <n v="1"/>
    <n v="0.16666666666666666"/>
    <s v="CrystEngComm"/>
    <x v="65"/>
  </r>
  <r>
    <x v="59"/>
    <s v="Q1"/>
    <n v="1"/>
    <n v="6"/>
    <n v="4.2"/>
    <n v="30"/>
    <n v="21"/>
    <x v="30"/>
    <s v="ВНС"/>
    <s v="ДОКТ"/>
    <n v="1960"/>
    <n v="1"/>
    <m/>
    <n v="0"/>
    <x v="12"/>
    <s v="Сонин Валерий Михайлович$10.1039/d2ce00487a"/>
    <n v="1"/>
    <n v="0.16666666666666666"/>
    <s v="CrystEngComm"/>
    <x v="65"/>
  </r>
  <r>
    <x v="59"/>
    <s v="Q1"/>
    <n v="1"/>
    <n v="6"/>
    <n v="4.2"/>
    <n v="30"/>
    <n v="21"/>
    <x v="31"/>
    <s v="СНС"/>
    <s v="ДОКТ"/>
    <n v="1972"/>
    <n v="1"/>
    <m/>
    <n v="0"/>
    <x v="12"/>
    <s v="Чепуров Алексей Анатольевич$10.1039/d2ce00487a"/>
    <n v="1"/>
    <n v="0.16666666666666666"/>
    <s v="CrystEngComm"/>
    <x v="65"/>
  </r>
  <r>
    <x v="59"/>
    <s v="Q1"/>
    <n v="1"/>
    <n v="6"/>
    <n v="4.2"/>
    <n v="30"/>
    <n v="21"/>
    <x v="32"/>
    <s v="ВНС"/>
    <s v="ДОКТ"/>
    <n v="1946"/>
    <n v="1"/>
    <m/>
    <n v="0"/>
    <x v="12"/>
    <s v="Чепуров Анатолий Ильич$10.1039/d2ce00487a"/>
    <n v="1"/>
    <n v="0.16666666666666666"/>
    <s v="CrystEngComm"/>
    <x v="65"/>
  </r>
  <r>
    <x v="60"/>
    <s v="Q1"/>
    <n v="1"/>
    <n v="5"/>
    <n v="4.2"/>
    <n v="30"/>
    <n v="12.6"/>
    <x v="45"/>
    <s v="СНС"/>
    <s v="КАНД"/>
    <n v="1976"/>
    <n v="2"/>
    <m/>
    <n v="0"/>
    <x v="16"/>
    <s v="Рагозин Алексей Львович$10.1080/00206814.2021.1916784"/>
    <n v="1"/>
    <n v="0.5"/>
    <s v="International Geology Review"/>
    <x v="66"/>
  </r>
  <r>
    <x v="60"/>
    <s v="Q1"/>
    <n v="1"/>
    <n v="5"/>
    <n v="4.2"/>
    <n v="30"/>
    <n v="8.4"/>
    <x v="51"/>
    <s v="ГНС"/>
    <s v="ДОКТ"/>
    <n v="1949"/>
    <n v="3"/>
    <m/>
    <n v="0"/>
    <x v="16"/>
    <s v="Шацкий Владислав Станиславович$10.1080/00206814.2021.1916784"/>
    <n v="1"/>
    <n v="0.5"/>
    <s v="International Geology Review"/>
    <x v="66"/>
  </r>
  <r>
    <x v="61"/>
    <s v="Q1"/>
    <n v="1"/>
    <n v="2"/>
    <n v="4.2"/>
    <n v="30"/>
    <n v="31.5"/>
    <x v="49"/>
    <s v="МНС"/>
    <s v="БС"/>
    <n v="1995"/>
    <n v="2"/>
    <m/>
    <n v="0"/>
    <x v="6"/>
    <s v="Перфилова Алина Александровна$10.1093/nsr/nwac215"/>
    <n v="1"/>
    <n v="0.5"/>
    <s v="National Science Review"/>
    <x v="67"/>
  </r>
  <r>
    <x v="61"/>
    <s v="Q1"/>
    <n v="1"/>
    <n v="2"/>
    <n v="4.2"/>
    <n v="30"/>
    <n v="15.75"/>
    <x v="50"/>
    <s v="ВНС"/>
    <s v="ДОКТ"/>
    <n v="1964"/>
    <n v="4"/>
    <n v="1"/>
    <n v="1"/>
    <x v="6"/>
    <s v="Сафонова Инна Юрьевна$10.1093/nsr/nwac215"/>
    <n v="1"/>
    <n v="0.5"/>
    <s v="National Science Review"/>
    <x v="67"/>
  </r>
  <r>
    <x v="62"/>
    <s v="Q1"/>
    <n v="1"/>
    <n v="5"/>
    <n v="4.2"/>
    <n v="30"/>
    <n v="12.6"/>
    <x v="47"/>
    <s v="СНС"/>
    <s v="КАНД"/>
    <n v="1975"/>
    <n v="2"/>
    <m/>
    <n v="0"/>
    <x v="11"/>
    <s v="Головин Александр Викторович$10.1093/petrology/egac055"/>
    <n v="1"/>
    <n v="1"/>
    <s v="Journal of Petrology"/>
    <x v="68"/>
  </r>
  <r>
    <x v="63"/>
    <s v="Q1"/>
    <n v="1"/>
    <n v="9"/>
    <n v="4.2"/>
    <n v="30"/>
    <n v="7"/>
    <x v="19"/>
    <s v="НР"/>
    <s v="ДОКТ"/>
    <n v="1976"/>
    <n v="2"/>
    <n v="1"/>
    <n v="1"/>
    <x v="9"/>
    <s v="Дорошкевич Анна Геннадьевна$10.1093/petrology/egac073"/>
    <n v="1"/>
    <n v="0.14285714285714285"/>
    <s v="Journal of Petrology"/>
    <x v="69"/>
  </r>
  <r>
    <x v="63"/>
    <s v="Q1"/>
    <n v="1"/>
    <n v="9"/>
    <n v="4.2"/>
    <n v="30"/>
    <n v="14"/>
    <x v="20"/>
    <s v="СНС"/>
    <s v="КАНД"/>
    <n v="1982"/>
    <n v="1"/>
    <m/>
    <n v="0"/>
    <x v="9"/>
    <s v="Избродин Иван Александрович$10.1093/petrology/egac073"/>
    <n v="1"/>
    <n v="0.14285714285714285"/>
    <s v="Journal of Petrology"/>
    <x v="69"/>
  </r>
  <r>
    <x v="63"/>
    <s v="Q1"/>
    <n v="1"/>
    <n v="9"/>
    <n v="4.2"/>
    <n v="30"/>
    <n v="14"/>
    <x v="93"/>
    <s v="МНС"/>
    <s v="БС"/>
    <n v="1996"/>
    <n v="1"/>
    <m/>
    <n v="0"/>
    <x v="9"/>
    <s v="Крук Михаил Николаевич$10.1093/petrology/egac073"/>
    <n v="1"/>
    <n v="0.14285714285714285"/>
    <s v="Journal of Petrology"/>
    <x v="69"/>
  </r>
  <r>
    <x v="63"/>
    <s v="Q1"/>
    <n v="1"/>
    <n v="9"/>
    <n v="4.2"/>
    <n v="30"/>
    <n v="14"/>
    <x v="94"/>
    <s v="МНС"/>
    <s v="БС"/>
    <n v="1997"/>
    <n v="1"/>
    <m/>
    <n v="0"/>
    <x v="9"/>
    <s v="Нугуманова Язгуль Наилевна$10.1093/petrology/egac073"/>
    <n v="1"/>
    <n v="0.14285714285714285"/>
    <s v="Journal of Petrology"/>
    <x v="69"/>
  </r>
  <r>
    <x v="63"/>
    <s v="Q1"/>
    <n v="1"/>
    <n v="9"/>
    <n v="4.2"/>
    <n v="30"/>
    <n v="14"/>
    <x v="95"/>
    <s v="МНС"/>
    <s v="БС"/>
    <n v="1986"/>
    <n v="1"/>
    <m/>
    <n v="0"/>
    <x v="8"/>
    <s v="Пономарчук Антон Викторович$10.1093/petrology/egac073"/>
    <n v="1"/>
    <n v="0.14285714285714285"/>
    <s v="Journal of Petrology"/>
    <x v="69"/>
  </r>
  <r>
    <x v="63"/>
    <s v="Q1"/>
    <n v="1"/>
    <n v="9"/>
    <n v="4.2"/>
    <n v="30"/>
    <n v="7"/>
    <x v="96"/>
    <s v="СНС"/>
    <s v="КАНД"/>
    <n v="1987"/>
    <n v="2"/>
    <m/>
    <n v="0"/>
    <x v="9"/>
    <s v="Прокопьев Илья Романович$10.1093/petrology/egac073"/>
    <n v="1"/>
    <n v="0.14285714285714285"/>
    <s v="Journal of Petrology"/>
    <x v="69"/>
  </r>
  <r>
    <x v="63"/>
    <s v="Q1"/>
    <n v="1"/>
    <n v="9"/>
    <n v="4.2"/>
    <n v="30"/>
    <n v="14"/>
    <x v="97"/>
    <s v="СНС"/>
    <s v="ДОКТ"/>
    <n v="1964"/>
    <n v="1"/>
    <m/>
    <n v="0"/>
    <x v="3"/>
    <s v="Шарыгин Виктор Викторович$10.1093/petrology/egac073"/>
    <n v="1"/>
    <n v="0.14285714285714285"/>
    <s v="Journal of Petrology"/>
    <x v="70"/>
  </r>
  <r>
    <x v="64"/>
    <s v="Q1"/>
    <n v="1"/>
    <n v="6"/>
    <n v="4.2"/>
    <n v="30"/>
    <n v="10.5"/>
    <x v="47"/>
    <s v="СНС"/>
    <s v="КАНД"/>
    <n v="1975"/>
    <n v="2"/>
    <m/>
    <n v="0"/>
    <x v="11"/>
    <s v="Головин Александр Викторович$10.1093/petrology/egac076"/>
    <n v="1"/>
    <n v="0.33333333333333331"/>
    <s v="Journal of Petrology"/>
    <x v="71"/>
  </r>
  <r>
    <x v="64"/>
    <s v="Q1"/>
    <n v="1"/>
    <n v="6"/>
    <n v="4.2"/>
    <n v="30"/>
    <n v="21"/>
    <x v="64"/>
    <s v="ГНС"/>
    <s v="ДОКТ"/>
    <n v="1974"/>
    <n v="1"/>
    <m/>
    <n v="0"/>
    <x v="19"/>
    <s v="Корсаков Андрей Викторович$10.1093/petrology/egac076"/>
    <n v="1"/>
    <n v="0.33333333333333331"/>
    <s v="Journal of Petrology"/>
    <x v="71"/>
  </r>
  <r>
    <x v="64"/>
    <s v="Q1"/>
    <n v="1"/>
    <n v="6"/>
    <n v="4.2"/>
    <n v="30"/>
    <n v="10.5"/>
    <x v="98"/>
    <s v="СНС"/>
    <s v="КАНД"/>
    <n v="1990"/>
    <n v="2"/>
    <m/>
    <n v="0"/>
    <x v="19"/>
    <s v="Михайленко Денис Сергеевич$10.1093/petrology/egac076"/>
    <n v="1"/>
    <n v="0.33333333333333331"/>
    <s v="Journal of Petrology"/>
    <x v="71"/>
  </r>
  <r>
    <x v="65"/>
    <s v="Q1"/>
    <n v="1"/>
    <n v="6"/>
    <n v="4.2"/>
    <n v="30"/>
    <n v="7"/>
    <x v="10"/>
    <s v="СНС"/>
    <s v="КАНД"/>
    <n v="1982"/>
    <n v="3"/>
    <m/>
    <n v="0"/>
    <x v="1"/>
    <s v="Кох Константин Александрович$10.1103/PhysRevB.106.155305"/>
    <n v="1"/>
    <n v="1"/>
    <s v="Physical Review B"/>
    <x v="72"/>
  </r>
  <r>
    <x v="66"/>
    <s v="Q1"/>
    <n v="1"/>
    <n v="7"/>
    <n v="4.2"/>
    <n v="30"/>
    <n v="6"/>
    <x v="99"/>
    <s v="НС"/>
    <s v="КАНД"/>
    <n v="1993"/>
    <n v="3"/>
    <m/>
    <n v="0"/>
    <x v="7"/>
    <s v="Картозия Андрей Акакиевич$10.1111/sed.13037"/>
    <n v="1"/>
    <n v="1"/>
    <s v="Sedimentology"/>
    <x v="73"/>
  </r>
  <r>
    <x v="67"/>
    <s v="Q1"/>
    <n v="1"/>
    <n v="6"/>
    <n v="4.2"/>
    <n v="30"/>
    <n v="10.5"/>
    <x v="47"/>
    <s v="СНС"/>
    <s v="КАНД"/>
    <n v="1975"/>
    <n v="2"/>
    <m/>
    <n v="0"/>
    <x v="11"/>
    <s v="Головин Александр Викторович$10.1130/G49947.1"/>
    <n v="1"/>
    <n v="1"/>
    <s v="Geology"/>
    <x v="74"/>
  </r>
  <r>
    <x v="68"/>
    <s v="Q4"/>
    <n v="1"/>
    <n v="4"/>
    <n v="0.8"/>
    <n v="45"/>
    <n v="9"/>
    <x v="38"/>
    <s v="СНС"/>
    <s v="КАНД"/>
    <n v="1961"/>
    <n v="1"/>
    <m/>
    <n v="0"/>
    <x v="14"/>
    <s v="Мельгунов Михаил Сергеевич$10.1134/S0012496622050179"/>
    <n v="1"/>
    <n v="1"/>
    <s v="Doklady Biological Sciences"/>
    <x v="75"/>
  </r>
  <r>
    <x v="69"/>
    <s v="Q4"/>
    <n v="1"/>
    <n v="6"/>
    <n v="0.8"/>
    <n v="30"/>
    <n v="4"/>
    <x v="35"/>
    <s v="ВНС"/>
    <s v="ДОКТ"/>
    <n v="1954"/>
    <n v="1"/>
    <n v="1"/>
    <n v="1"/>
    <x v="14"/>
    <s v="Леонова Галина Александровна$10.1134/S0016702922020069"/>
    <n v="1"/>
    <n v="0.2"/>
    <s v="Geochemistry International"/>
    <x v="76"/>
  </r>
  <r>
    <x v="69"/>
    <s v="Q4"/>
    <n v="1"/>
    <n v="6"/>
    <n v="0.8"/>
    <n v="30"/>
    <n v="4"/>
    <x v="36"/>
    <s v="СНС"/>
    <s v="КАНД"/>
    <n v="1984"/>
    <n v="1"/>
    <m/>
    <n v="0"/>
    <x v="14"/>
    <s v="Мальцев Антон Евгеньевич$10.1134/S0016702922020069"/>
    <n v="1"/>
    <n v="0.2"/>
    <s v="Geochemistry International"/>
    <x v="76"/>
  </r>
  <r>
    <x v="69"/>
    <s v="Q4"/>
    <n v="1"/>
    <n v="6"/>
    <n v="0.8"/>
    <n v="30"/>
    <n v="4"/>
    <x v="100"/>
    <s v="НС"/>
    <s v="БС"/>
    <n v="1973"/>
    <n v="1"/>
    <m/>
    <n v="0"/>
    <x v="0"/>
    <s v="Мирошниченко Леонид Валерьевич$10.1134/S0016702922020069"/>
    <n v="1"/>
    <n v="0.2"/>
    <s v="Geochemistry International"/>
    <x v="77"/>
  </r>
  <r>
    <x v="69"/>
    <s v="Q4"/>
    <n v="1"/>
    <n v="6"/>
    <n v="0.8"/>
    <n v="30"/>
    <n v="4"/>
    <x v="39"/>
    <s v="ИТР"/>
    <s v="БС"/>
    <n v="1986"/>
    <n v="1"/>
    <m/>
    <n v="0"/>
    <x v="10"/>
    <s v="Рубанов Максим Викторович$10.1134/S0016702922020069"/>
    <n v="1"/>
    <n v="0.2"/>
    <s v="Geochemistry International"/>
    <x v="76"/>
  </r>
  <r>
    <x v="69"/>
    <s v="Q4"/>
    <n v="1"/>
    <n v="6"/>
    <n v="0.8"/>
    <n v="30"/>
    <n v="4"/>
    <x v="40"/>
    <s v="МНС"/>
    <s v="БС"/>
    <n v="1993"/>
    <n v="1"/>
    <m/>
    <n v="0"/>
    <x v="10"/>
    <s v="Шавекин Алексей Сергеевич$10.1134/S0016702922020069"/>
    <n v="1"/>
    <n v="0.2"/>
    <s v="Geochemistry International"/>
    <x v="76"/>
  </r>
  <r>
    <x v="70"/>
    <s v="Q4"/>
    <n v="1"/>
    <n v="5"/>
    <n v="0.8"/>
    <n v="30"/>
    <n v="4.8"/>
    <x v="101"/>
    <s v="ВНС"/>
    <s v="ДОКТ"/>
    <n v="1957"/>
    <n v="1"/>
    <m/>
    <n v="0"/>
    <x v="2"/>
    <s v="Лиханов Игорь Иванович$10.1134/S0016702922080055"/>
    <n v="1"/>
    <n v="0.33333333333333331"/>
    <s v="Geochemistry International"/>
    <x v="78"/>
  </r>
  <r>
    <x v="70"/>
    <s v="Q4"/>
    <n v="1"/>
    <n v="5"/>
    <n v="0.8"/>
    <n v="30"/>
    <n v="4.8"/>
    <x v="102"/>
    <s v="ВНС"/>
    <s v="ДОКТ"/>
    <n v="1935"/>
    <n v="1"/>
    <n v="1"/>
    <n v="1"/>
    <x v="17"/>
    <s v="Ножкин Александр Дмитриевич$10.1134/S0016702922080055"/>
    <n v="1"/>
    <n v="0.33333333333333331"/>
    <s v="Geochemistry International"/>
    <x v="79"/>
  </r>
  <r>
    <x v="70"/>
    <s v="Q4"/>
    <n v="1"/>
    <n v="5"/>
    <n v="0.8"/>
    <n v="30"/>
    <n v="2.4"/>
    <x v="103"/>
    <s v="ВНС"/>
    <s v="ДОКТ"/>
    <n v="1957"/>
    <n v="2"/>
    <m/>
    <n v="0"/>
    <x v="6"/>
    <s v="Туркина Ольга Михайловна$10.1134/S0016702922080055"/>
    <n v="1"/>
    <n v="0.33333333333333331"/>
    <s v="Geochemistry International"/>
    <x v="80"/>
  </r>
  <r>
    <x v="71"/>
    <s v="Q4"/>
    <n v="1"/>
    <n v="4"/>
    <n v="0.8"/>
    <n v="30"/>
    <n v="6"/>
    <x v="104"/>
    <s v="СНС"/>
    <s v="КАНД"/>
    <n v="1936"/>
    <n v="1"/>
    <m/>
    <n v="0"/>
    <x v="10"/>
    <s v="Маликова Ирина Николаевна$10.1134/S0016702922080080"/>
    <n v="1"/>
    <n v="0.25"/>
    <s v="Geochemistry International"/>
    <x v="81"/>
  </r>
  <r>
    <x v="71"/>
    <s v="Q4"/>
    <n v="1"/>
    <n v="4"/>
    <n v="0.8"/>
    <n v="30"/>
    <n v="6"/>
    <x v="105"/>
    <s v="МНС"/>
    <s v="БС"/>
    <n v="1996"/>
    <n v="1"/>
    <m/>
    <n v="0"/>
    <x v="10"/>
    <s v="Малов Георгий Игоревич$10.1134/S0016702922080080"/>
    <n v="1"/>
    <n v="0.25"/>
    <s v="Geochemistry International"/>
    <x v="81"/>
  </r>
  <r>
    <x v="71"/>
    <s v="Q4"/>
    <n v="1"/>
    <n v="4"/>
    <n v="0.8"/>
    <n v="30"/>
    <n v="6"/>
    <x v="106"/>
    <s v="НС"/>
    <s v="КАНД"/>
    <n v="1992"/>
    <n v="1"/>
    <m/>
    <n v="0"/>
    <x v="10"/>
    <s v="Овдина Екатерина Андреевна$10.1134/S0016702922080080"/>
    <n v="1"/>
    <n v="0.25"/>
    <s v="Geochemistry International"/>
    <x v="81"/>
  </r>
  <r>
    <x v="71"/>
    <s v="Q4"/>
    <n v="1"/>
    <n v="4"/>
    <n v="0.8"/>
    <n v="30"/>
    <n v="6"/>
    <x v="107"/>
    <s v="ВНС"/>
    <s v="ДОКТ"/>
    <n v="1964"/>
    <n v="1"/>
    <n v="1"/>
    <n v="1"/>
    <x v="10"/>
    <s v="Страховенко Вера Дмитриевна$10.1134/S0016702922080080"/>
    <n v="1"/>
    <n v="0.25"/>
    <s v="Geochemistry International"/>
    <x v="81"/>
  </r>
  <r>
    <x v="72"/>
    <s v="Q4"/>
    <n v="1"/>
    <n v="3"/>
    <n v="0.8"/>
    <n v="45"/>
    <n v="6"/>
    <x v="108"/>
    <s v="СНС"/>
    <s v="КАНД"/>
    <n v="1989"/>
    <n v="2"/>
    <n v="1"/>
    <n v="1"/>
    <x v="20"/>
    <s v="Ветров Евгений Валерьевич$10.1134/S0016852122040094"/>
    <n v="1"/>
    <n v="0.5"/>
    <s v="Geotectonics"/>
    <x v="82"/>
  </r>
  <r>
    <x v="72"/>
    <s v="Q4"/>
    <n v="1"/>
    <n v="3"/>
    <n v="0.8"/>
    <n v="45"/>
    <n v="12"/>
    <x v="109"/>
    <s v="НС"/>
    <s v="КАНД"/>
    <n v="1987"/>
    <n v="1"/>
    <m/>
    <n v="0"/>
    <x v="20"/>
    <s v="Ветрова Наталья Игоревна$10.1134/S0016852122040094"/>
    <n v="1"/>
    <n v="0.5"/>
    <s v="Geotectonics"/>
    <x v="82"/>
  </r>
  <r>
    <x v="73"/>
    <s v="Q3"/>
    <n v="1"/>
    <n v="8"/>
    <n v="1.5"/>
    <n v="30"/>
    <n v="2.8125"/>
    <x v="80"/>
    <s v="СНС"/>
    <s v="КАНД"/>
    <n v="1984"/>
    <n v="2"/>
    <n v="1"/>
    <n v="1"/>
    <x v="15"/>
    <s v="Гаврюшкин Павел Николаевич$10.1134/S0021364022601798"/>
    <n v="1"/>
    <n v="0.2"/>
    <s v="Journal of Experimental and Theoretical Physics Letters"/>
    <x v="83"/>
  </r>
  <r>
    <x v="73"/>
    <s v="Q3"/>
    <n v="1"/>
    <n v="8"/>
    <n v="1.5"/>
    <n v="30"/>
    <n v="2.8125"/>
    <x v="110"/>
    <s v="СНС"/>
    <s v="КАНД"/>
    <n v="1989"/>
    <n v="2"/>
    <m/>
    <n v="0"/>
    <x v="2"/>
    <s v="Ращенко Сергей Владимирович$10.1134/S0021364022601798"/>
    <n v="1"/>
    <n v="0.2"/>
    <s v="Journal of Experimental and Theoretical Physics Letters"/>
    <x v="84"/>
  </r>
  <r>
    <x v="73"/>
    <s v="Q3"/>
    <n v="1"/>
    <n v="8"/>
    <n v="1.5"/>
    <n v="30"/>
    <n v="2.8125"/>
    <x v="82"/>
    <s v="МНС"/>
    <s v="БС"/>
    <n v="1993"/>
    <n v="2"/>
    <m/>
    <n v="0"/>
    <x v="15"/>
    <s v="Сагатов Нурсултан $10.1134/S0021364022601798"/>
    <n v="1"/>
    <n v="0.2"/>
    <s v="Journal of Experimental and Theoretical Physics Letters"/>
    <x v="83"/>
  </r>
  <r>
    <x v="73"/>
    <s v="Q3"/>
    <n v="1"/>
    <n v="8"/>
    <n v="1.5"/>
    <n v="30"/>
    <n v="2.8125"/>
    <x v="111"/>
    <s v="МНС"/>
    <s v="КАНД"/>
    <n v="1993"/>
    <n v="2"/>
    <m/>
    <n v="0"/>
    <x v="15"/>
    <s v="Сагатова Динара $10.1134/S0021364022601798"/>
    <n v="1"/>
    <n v="0.2"/>
    <s v="Journal of Experimental and Theoretical Physics Letters"/>
    <x v="83"/>
  </r>
  <r>
    <x v="73"/>
    <s v="Q3"/>
    <n v="1"/>
    <n v="8"/>
    <n v="1.5"/>
    <n v="30"/>
    <n v="2.8125"/>
    <x v="112"/>
    <s v="ИТР"/>
    <s v="БС"/>
    <n v="1995"/>
    <n v="2"/>
    <m/>
    <n v="0"/>
    <x v="2"/>
    <s v="Семерикова Анна Ивановна$10.1134/S0021364022601798"/>
    <n v="1"/>
    <n v="0.2"/>
    <s v="Journal of Experimental and Theoretical Physics Letters"/>
    <x v="84"/>
  </r>
  <r>
    <x v="74"/>
    <s v="S"/>
    <m/>
    <n v="4"/>
    <n v="12"/>
    <n v="1"/>
    <n v="1.5"/>
    <x v="2"/>
    <s v="ВНС"/>
    <s v="ДОКТ"/>
    <n v="1946"/>
    <n v="2"/>
    <m/>
    <n v="0"/>
    <x v="1"/>
    <s v="Исаенко Людмила Ивановна$10.1134/S0022476622100122"/>
    <n v="1"/>
    <n v="1"/>
    <s v="Journal of Structural Chemistry"/>
    <x v="85"/>
  </r>
  <r>
    <x v="75"/>
    <s v="Q4"/>
    <n v="1"/>
    <n v="7"/>
    <n v="0.8"/>
    <n v="30"/>
    <n v="3.4285714285714284"/>
    <x v="95"/>
    <s v="МНС"/>
    <s v="БС"/>
    <n v="1986"/>
    <n v="1"/>
    <m/>
    <n v="0"/>
    <x v="8"/>
    <s v="Пономарчук Антон Викторович$10.1134/S0742046322010055"/>
    <n v="1"/>
    <n v="1"/>
    <s v="Journal of Volcanology and Seismology"/>
    <x v="86"/>
  </r>
  <r>
    <x v="76"/>
    <s v="Q3"/>
    <n v="1"/>
    <n v="4"/>
    <n v="1.5"/>
    <n v="45"/>
    <n v="8.4375"/>
    <x v="59"/>
    <s v="ГНС"/>
    <s v="ДОКТ"/>
    <n v="1953"/>
    <n v="2"/>
    <m/>
    <n v="0"/>
    <x v="6"/>
    <s v="Изох Андрей Эмильевич$10.1134/S0869591122040063"/>
    <n v="1"/>
    <n v="0.33333333333333331"/>
    <s v="Petrology"/>
    <x v="87"/>
  </r>
  <r>
    <x v="76"/>
    <s v="Q3"/>
    <n v="1"/>
    <n v="4"/>
    <n v="1.5"/>
    <n v="45"/>
    <n v="8.4375"/>
    <x v="113"/>
    <s v="СНС"/>
    <s v="КАНД"/>
    <n v="1972"/>
    <n v="2"/>
    <m/>
    <n v="0"/>
    <x v="6"/>
    <s v="Лавренчук Андрей Всеволодович$10.1134/S0869591122040063"/>
    <n v="1"/>
    <n v="0.33333333333333331"/>
    <s v="Petrology"/>
    <x v="87"/>
  </r>
  <r>
    <x v="76"/>
    <s v="Q3"/>
    <n v="1"/>
    <n v="4"/>
    <n v="1.5"/>
    <n v="45"/>
    <n v="8.4375"/>
    <x v="103"/>
    <s v="ВНС"/>
    <s v="ДОКТ"/>
    <n v="1957"/>
    <n v="2"/>
    <n v="1"/>
    <n v="1"/>
    <x v="6"/>
    <s v="Туркина Ольга Михайловна$10.1134/S0869591122040063"/>
    <n v="1"/>
    <n v="0.33333333333333331"/>
    <s v="Petrology"/>
    <x v="87"/>
  </r>
  <r>
    <x v="77"/>
    <s v="Q3"/>
    <n v="1"/>
    <n v="4"/>
    <n v="1.5"/>
    <n v="30"/>
    <n v="11.25"/>
    <x v="114"/>
    <s v="НС"/>
    <s v="БС"/>
    <n v="1957"/>
    <n v="1"/>
    <m/>
    <n v="0"/>
    <x v="21"/>
    <s v="Гладков Игорь Николаевич$10.1134/S0869864332040072"/>
    <n v="1"/>
    <n v="0.2"/>
    <s v="Thermophysics and Aeromechanics"/>
    <x v="88"/>
  </r>
  <r>
    <x v="77"/>
    <s v="Q3"/>
    <n v="1"/>
    <n v="4"/>
    <n v="1.5"/>
    <n v="30"/>
    <n v="11.25"/>
    <x v="115"/>
    <s v="СНС"/>
    <s v="КАНД"/>
    <n v="1953"/>
    <n v="1"/>
    <m/>
    <n v="0"/>
    <x v="21"/>
    <s v="Дистанов Валерий Элимирович$10.1134/S0869864332040072"/>
    <n v="1"/>
    <n v="0.2"/>
    <s v="Thermophysics and Aeromechanics"/>
    <x v="88"/>
  </r>
  <r>
    <x v="77"/>
    <s v="Q3"/>
    <n v="1"/>
    <n v="4"/>
    <n v="1.5"/>
    <n v="30"/>
    <n v="11.25"/>
    <x v="116"/>
    <s v="НР"/>
    <s v="ДОКТ"/>
    <n v="1973"/>
    <n v="1"/>
    <n v="1"/>
    <n v="1"/>
    <x v="21"/>
    <s v="Кирдяшкин Алексей Анатольевич$10.1134/S0869864332040072"/>
    <n v="1"/>
    <n v="0.2"/>
    <s v="Thermophysics and Aeromechanics"/>
    <x v="88"/>
  </r>
  <r>
    <x v="77"/>
    <s v="Q3"/>
    <n v="1"/>
    <n v="4"/>
    <n v="1.5"/>
    <n v="30"/>
    <n v="11.25"/>
    <x v="117"/>
    <s v="ВНС"/>
    <s v="ДОКТ"/>
    <n v="1937"/>
    <n v="1"/>
    <m/>
    <n v="0"/>
    <x v="21"/>
    <s v="Кирдяшкин Анатолий Григорьевич$10.1134/S0869864332040072"/>
    <n v="1"/>
    <n v="0.2"/>
    <s v="Thermophysics and Aeromechanics"/>
    <x v="88"/>
  </r>
  <r>
    <x v="77"/>
    <s v="Q3"/>
    <n v="1"/>
    <n v="4"/>
    <n v="1.5"/>
    <n v="45"/>
    <n v="8.4375"/>
    <x v="118"/>
    <s v="МНС"/>
    <s v="БС"/>
    <n v="1993"/>
    <n v="2"/>
    <m/>
    <n v="0"/>
    <x v="6"/>
    <s v="Шелепов Ярослав Юрьевич$10.1134/S0869864332040072"/>
    <n v="1"/>
    <n v="0.2"/>
    <s v="Petrology"/>
    <x v="87"/>
  </r>
  <r>
    <x v="78"/>
    <s v="Q4"/>
    <n v="1"/>
    <n v="6"/>
    <n v="0.8"/>
    <n v="45"/>
    <n v="6"/>
    <x v="119"/>
    <s v="МНС"/>
    <s v="БС"/>
    <n v="1995"/>
    <n v="1"/>
    <m/>
    <n v="0"/>
    <x v="2"/>
    <s v="Некипелова Анна Владиславовна$10.1134/S1028334X22030096"/>
    <n v="1"/>
    <n v="0.25"/>
    <s v="Doklady Earth Sciences"/>
    <x v="89"/>
  </r>
  <r>
    <x v="78"/>
    <s v="Q4"/>
    <n v="1"/>
    <n v="6"/>
    <n v="0.8"/>
    <n v="45"/>
    <n v="6"/>
    <x v="120"/>
    <s v="НР"/>
    <s v="ДОКТ"/>
    <n v="1961"/>
    <n v="1"/>
    <n v="1"/>
    <n v="1"/>
    <x v="2"/>
    <s v="Полянский Олег Петрович$10.1134/S1028334X22030096"/>
    <n v="1"/>
    <n v="0.25"/>
    <s v="Doklady Earth Sciences"/>
    <x v="89"/>
  </r>
  <r>
    <x v="78"/>
    <s v="Q4"/>
    <n v="1"/>
    <n v="6"/>
    <n v="0.8"/>
    <n v="45"/>
    <n v="6"/>
    <x v="121"/>
    <s v="НС"/>
    <s v="КАНД"/>
    <n v="1991"/>
    <n v="1"/>
    <m/>
    <n v="0"/>
    <x v="2"/>
    <s v="Семенов Александр Николаевич$10.1134/S1028334X22030096"/>
    <n v="1"/>
    <n v="0.25"/>
    <s v="Doklady Earth Sciences"/>
    <x v="89"/>
  </r>
  <r>
    <x v="78"/>
    <s v="Q4"/>
    <n v="1"/>
    <n v="6"/>
    <n v="0.8"/>
    <n v="45"/>
    <n v="6"/>
    <x v="122"/>
    <s v="ВНС"/>
    <s v="ДОКТ"/>
    <n v="1961"/>
    <n v="1"/>
    <m/>
    <n v="0"/>
    <x v="2"/>
    <s v="Сокол Эллина Владимировна$10.1134/S1028334X22030096"/>
    <n v="1"/>
    <n v="0.25"/>
    <s v="Doklady Earth Sciences"/>
    <x v="89"/>
  </r>
  <r>
    <x v="79"/>
    <s v="Q4"/>
    <n v="1"/>
    <n v="4"/>
    <n v="0.8"/>
    <n v="45"/>
    <n v="9"/>
    <x v="123"/>
    <s v="СНС"/>
    <s v="КАНД"/>
    <n v="1979"/>
    <n v="1"/>
    <m/>
    <n v="0"/>
    <x v="2"/>
    <s v="Бабичев Алексей Владимирович$10.1134/S1028334X22040158"/>
    <n v="1"/>
    <n v="0.25"/>
    <s v="Doklady Earth Sciences"/>
    <x v="90"/>
  </r>
  <r>
    <x v="79"/>
    <s v="Q4"/>
    <n v="1"/>
    <n v="4"/>
    <n v="0.8"/>
    <n v="45"/>
    <n v="9"/>
    <x v="120"/>
    <s v="НР"/>
    <s v="ДОКТ"/>
    <n v="1961"/>
    <n v="1"/>
    <m/>
    <n v="0"/>
    <x v="2"/>
    <s v="Полянский Олег Петрович$10.1134/S1028334X22040158"/>
    <n v="1"/>
    <n v="0.25"/>
    <s v="Doklady Earth Sciences"/>
    <x v="90"/>
  </r>
  <r>
    <x v="79"/>
    <s v="Q4"/>
    <n v="1"/>
    <n v="4"/>
    <n v="0.8"/>
    <n v="45"/>
    <n v="9"/>
    <x v="124"/>
    <s v="ГНС"/>
    <s v="ДОКТ"/>
    <n v="1934"/>
    <n v="1"/>
    <n v="1"/>
    <n v="1"/>
    <x v="2"/>
    <s v="Ревердатто Владимир Викторович$10.1134/S1028334X22040158"/>
    <n v="1"/>
    <n v="0.25"/>
    <s v="Doklady Earth Sciences"/>
    <x v="90"/>
  </r>
  <r>
    <x v="79"/>
    <s v="Q4"/>
    <n v="1"/>
    <n v="4"/>
    <n v="0.8"/>
    <n v="45"/>
    <n v="9"/>
    <x v="121"/>
    <s v="НС"/>
    <s v="КАНД"/>
    <n v="1991"/>
    <n v="1"/>
    <m/>
    <n v="0"/>
    <x v="2"/>
    <s v="Семенов Александр Николаевич$10.1134/S1028334X22040158"/>
    <n v="1"/>
    <n v="0.25"/>
    <s v="Doklady Earth Sciences"/>
    <x v="90"/>
  </r>
  <r>
    <x v="80"/>
    <s v="Q4"/>
    <n v="1"/>
    <n v="5"/>
    <n v="0.8"/>
    <n v="45"/>
    <n v="7.2"/>
    <x v="27"/>
    <s v="СНС"/>
    <s v="ДОКТ"/>
    <n v="1972"/>
    <n v="1"/>
    <n v="1"/>
    <n v="1"/>
    <x v="12"/>
    <s v="Жимулев Егор Игоревич$10.1134/S1028334X22060162"/>
    <n v="1"/>
    <n v="0.2"/>
    <s v="Doklady Earth Sciences"/>
    <x v="91"/>
  </r>
  <r>
    <x v="80"/>
    <s v="Q4"/>
    <n v="1"/>
    <n v="5"/>
    <n v="0.8"/>
    <n v="45"/>
    <n v="7.2"/>
    <x v="29"/>
    <s v="ВНС"/>
    <s v="ДОКТ"/>
    <n v="1946"/>
    <n v="1"/>
    <m/>
    <n v="0"/>
    <x v="11"/>
    <s v="Похиленко Николай Петрович$10.1134/S1028334X22060162"/>
    <n v="1"/>
    <n v="0.2"/>
    <s v="Doklady Earth Sciences"/>
    <x v="91"/>
  </r>
  <r>
    <x v="80"/>
    <s v="Q4"/>
    <n v="1"/>
    <n v="5"/>
    <n v="0.8"/>
    <n v="45"/>
    <n v="7.2"/>
    <x v="30"/>
    <s v="ВНС"/>
    <s v="ДОКТ"/>
    <n v="1960"/>
    <n v="1"/>
    <m/>
    <n v="0"/>
    <x v="12"/>
    <s v="Сонин Валерий Михайлович$10.1134/S1028334X22060162"/>
    <n v="1"/>
    <n v="0.2"/>
    <s v="Doklady Earth Sciences"/>
    <x v="91"/>
  </r>
  <r>
    <x v="80"/>
    <s v="Q4"/>
    <n v="1"/>
    <n v="5"/>
    <n v="0.8"/>
    <n v="45"/>
    <n v="7.2"/>
    <x v="31"/>
    <s v="СНС"/>
    <s v="ДОКТ"/>
    <n v="1972"/>
    <n v="1"/>
    <m/>
    <n v="0"/>
    <x v="12"/>
    <s v="Чепуров Алексей Анатольевич$10.1134/S1028334X22060162"/>
    <n v="1"/>
    <n v="0.2"/>
    <s v="Doklady Earth Sciences"/>
    <x v="91"/>
  </r>
  <r>
    <x v="80"/>
    <s v="Q4"/>
    <n v="1"/>
    <n v="5"/>
    <n v="0.8"/>
    <n v="45"/>
    <n v="7.2"/>
    <x v="32"/>
    <s v="ВНС"/>
    <s v="ДОКТ"/>
    <n v="1946"/>
    <n v="1"/>
    <m/>
    <n v="0"/>
    <x v="12"/>
    <s v="Чепуров Анатолий Ильич$10.1134/S1028334X22060162"/>
    <n v="1"/>
    <n v="0.2"/>
    <s v="Doklady Earth Sciences"/>
    <x v="91"/>
  </r>
  <r>
    <x v="81"/>
    <s v="Q4"/>
    <n v="1"/>
    <n v="4"/>
    <n v="0.8"/>
    <n v="45"/>
    <n v="9"/>
    <x v="125"/>
    <s v="СНС"/>
    <s v="КАНД"/>
    <n v="1968"/>
    <n v="1"/>
    <m/>
    <n v="0"/>
    <x v="11"/>
    <s v="Агашев Алексей Михайлович$10.1134/S1028334X2207008X"/>
    <n v="1"/>
    <n v="0.25"/>
    <s v="Doklady Earth Sciences"/>
    <x v="92"/>
  </r>
  <r>
    <x v="81"/>
    <s v="Q4"/>
    <n v="1"/>
    <n v="4"/>
    <n v="0.8"/>
    <n v="45"/>
    <n v="9"/>
    <x v="126"/>
    <s v="СНС"/>
    <s v="КАНД"/>
    <n v="1986"/>
    <n v="1"/>
    <m/>
    <n v="0"/>
    <x v="11"/>
    <s v="Агашева Елена Владимировна$10.1134/S1028334X2207008X"/>
    <n v="1"/>
    <n v="0.25"/>
    <s v="Doklady Earth Sciences"/>
    <x v="92"/>
  </r>
  <r>
    <x v="81"/>
    <s v="Q4"/>
    <n v="1"/>
    <n v="4"/>
    <n v="0.8"/>
    <n v="45"/>
    <n v="9"/>
    <x v="127"/>
    <s v="ИТР"/>
    <s v="БС"/>
    <n v="2001"/>
    <n v="1"/>
    <n v="1"/>
    <n v="1"/>
    <x v="11"/>
    <s v="Гудимова Алёна Ивановна$10.1134/S1028334X2207008X"/>
    <n v="1"/>
    <n v="0.25"/>
    <s v="Doklady Earth Sciences"/>
    <x v="92"/>
  </r>
  <r>
    <x v="81"/>
    <s v="Q4"/>
    <n v="1"/>
    <n v="4"/>
    <n v="0.8"/>
    <n v="45"/>
    <n v="9"/>
    <x v="29"/>
    <s v="ГНС"/>
    <s v="ДОКТ"/>
    <n v="1946"/>
    <n v="1"/>
    <m/>
    <n v="0"/>
    <x v="11"/>
    <s v="Похиленко Николай Петрович$10.1134/S1028334X2207008X"/>
    <n v="1"/>
    <n v="0.25"/>
    <s v="Doklady Earth Sciences"/>
    <x v="92"/>
  </r>
  <r>
    <x v="82"/>
    <s v="Q4"/>
    <n v="1"/>
    <n v="6"/>
    <n v="0.8"/>
    <n v="45"/>
    <n v="3"/>
    <x v="48"/>
    <s v="НС"/>
    <s v="КАНД"/>
    <n v="1989"/>
    <n v="2"/>
    <m/>
    <n v="0"/>
    <x v="6"/>
    <s v="Котлер Павел Дмитриевич$10.1134/S1028334X22070157"/>
    <n v="1"/>
    <n v="0.33333333333333331"/>
    <s v="Doklady Earth Sciences"/>
    <x v="93"/>
  </r>
  <r>
    <x v="82"/>
    <s v="Q4"/>
    <n v="1"/>
    <n v="6"/>
    <n v="0.8"/>
    <n v="45"/>
    <n v="3"/>
    <x v="49"/>
    <s v="МНС"/>
    <s v="БС"/>
    <n v="1995"/>
    <n v="2"/>
    <n v="1"/>
    <n v="1"/>
    <x v="6"/>
    <s v="Перфилова Алина Александровна$10.1134/S1028334X22070157"/>
    <n v="1"/>
    <n v="0.33333333333333331"/>
    <s v="Doklady Earth Sciences"/>
    <x v="93"/>
  </r>
  <r>
    <x v="82"/>
    <s v="Q4"/>
    <n v="1"/>
    <n v="6"/>
    <n v="0.8"/>
    <n v="45"/>
    <n v="3"/>
    <x v="50"/>
    <s v="ВНС"/>
    <s v="ДОКТ"/>
    <n v="1964"/>
    <n v="2"/>
    <m/>
    <n v="0"/>
    <x v="6"/>
    <s v="Сафонова Инна Юрьевна$10.1134/S1028334X22070157"/>
    <n v="1"/>
    <n v="0.33333333333333331"/>
    <s v="Doklady Earth Sciences"/>
    <x v="93"/>
  </r>
  <r>
    <x v="83"/>
    <s v="Q4"/>
    <n v="1"/>
    <n v="5"/>
    <n v="0.8"/>
    <n v="45"/>
    <n v="7.2"/>
    <x v="27"/>
    <s v="СНС"/>
    <s v="ДОКТ"/>
    <n v="1972"/>
    <n v="1"/>
    <n v="1"/>
    <n v="1"/>
    <x v="12"/>
    <s v="Жимулев Егор Игоревич$10.1134/S1028334X22600268"/>
    <n v="1"/>
    <n v="0.2"/>
    <s v="Doklady Earth Sciences"/>
    <x v="94"/>
  </r>
  <r>
    <x v="83"/>
    <s v="Q4"/>
    <n v="1"/>
    <n v="5"/>
    <n v="0.8"/>
    <n v="45"/>
    <n v="7.2"/>
    <x v="29"/>
    <s v="ГНС"/>
    <s v="ДОКТ"/>
    <n v="1946"/>
    <n v="1"/>
    <m/>
    <n v="0"/>
    <x v="11"/>
    <s v="Похиленко Николай Петрович$10.1134/S1028334X22600268"/>
    <n v="1"/>
    <n v="0.2"/>
    <s v="Doklady Earth Sciences"/>
    <x v="94"/>
  </r>
  <r>
    <x v="83"/>
    <s v="Q4"/>
    <n v="1"/>
    <n v="5"/>
    <n v="0.8"/>
    <n v="45"/>
    <n v="7.2"/>
    <x v="30"/>
    <s v="ВНС"/>
    <s v="ДОКТ"/>
    <n v="1960"/>
    <n v="1"/>
    <m/>
    <n v="0"/>
    <x v="12"/>
    <s v="Сонин Валерий Михайлович$10.1134/S1028334X22600268"/>
    <n v="1"/>
    <n v="0.2"/>
    <s v="Doklady Earth Sciences"/>
    <x v="94"/>
  </r>
  <r>
    <x v="83"/>
    <s v="Q4"/>
    <n v="1"/>
    <n v="5"/>
    <n v="0.8"/>
    <n v="45"/>
    <n v="7.2"/>
    <x v="31"/>
    <s v="СНС"/>
    <s v="ДОКТ"/>
    <n v="1972"/>
    <n v="1"/>
    <m/>
    <n v="0"/>
    <x v="12"/>
    <s v="Чепуров Алексей Анатольевич$10.1134/S1028334X22600268"/>
    <n v="1"/>
    <n v="0.2"/>
    <s v="Doklady Earth Sciences"/>
    <x v="94"/>
  </r>
  <r>
    <x v="83"/>
    <s v="Q4"/>
    <n v="1"/>
    <n v="5"/>
    <n v="0.8"/>
    <n v="45"/>
    <n v="7.2"/>
    <x v="32"/>
    <s v="ВНС"/>
    <s v="ДОКТ"/>
    <n v="1946"/>
    <n v="1"/>
    <m/>
    <n v="0"/>
    <x v="12"/>
    <s v="Чепуров Анатолий Ильич$10.1134/S1028334X22600268"/>
    <n v="1"/>
    <n v="0.2"/>
    <s v="Doklady Earth Sciences"/>
    <x v="94"/>
  </r>
  <r>
    <x v="84"/>
    <s v="Q4"/>
    <n v="1"/>
    <n v="5"/>
    <n v="0.8"/>
    <n v="45"/>
    <n v="7.2"/>
    <x v="128"/>
    <s v="МНС"/>
    <s v="БС"/>
    <n v="1988"/>
    <n v="1"/>
    <m/>
    <n v="0"/>
    <x v="2"/>
    <s v="Крылов Александр Александрович$10.1134/S1028334X22600815"/>
    <n v="1"/>
    <n v="0.33333333333333331"/>
    <s v="Doklady Earth Sciences"/>
    <x v="95"/>
  </r>
  <r>
    <x v="84"/>
    <s v="Q4"/>
    <n v="1"/>
    <n v="5"/>
    <n v="0.8"/>
    <n v="45"/>
    <n v="7.2"/>
    <x v="101"/>
    <s v="ВНС"/>
    <s v="ДОКТ"/>
    <n v="1957"/>
    <n v="1"/>
    <n v="1"/>
    <n v="1"/>
    <x v="2"/>
    <s v="Лиханов Игорь Иванович$10.1134/S1028334X22600815"/>
    <n v="1"/>
    <n v="0.33333333333333331"/>
    <s v="Doklady Earth Sciences"/>
    <x v="95"/>
  </r>
  <r>
    <x v="84"/>
    <s v="Q4"/>
    <n v="1"/>
    <n v="5"/>
    <n v="0.8"/>
    <n v="45"/>
    <n v="7.2"/>
    <x v="124"/>
    <s v="ГНС"/>
    <s v="ДОКТ"/>
    <n v="1934"/>
    <n v="1"/>
    <m/>
    <n v="0"/>
    <x v="2"/>
    <s v="Ревердатто Владимир Викторович$10.1134/S1028334X22600815"/>
    <n v="1"/>
    <n v="0.33333333333333331"/>
    <s v="Doklady Earth Sciences"/>
    <x v="95"/>
  </r>
  <r>
    <x v="85"/>
    <s v="Q4"/>
    <n v="1"/>
    <n v="7"/>
    <n v="0.8"/>
    <n v="45"/>
    <n v="5.1428571428571432"/>
    <x v="52"/>
    <s v="СНС"/>
    <s v="КАНД"/>
    <n v="1980"/>
    <n v="1"/>
    <m/>
    <n v="0"/>
    <x v="0"/>
    <s v="Жданова Анастасия Николаевна$10.1134/S1028334X22700271"/>
    <n v="1"/>
    <n v="0.25"/>
    <s v="Doklady Earth Sciences"/>
    <x v="96"/>
  </r>
  <r>
    <x v="85"/>
    <s v="Q4"/>
    <n v="1"/>
    <n v="7"/>
    <n v="0.8"/>
    <n v="45"/>
    <n v="2.5714285714285716"/>
    <x v="42"/>
    <s v="ВНС"/>
    <s v="ДОКТ"/>
    <n v="1958"/>
    <n v="2"/>
    <m/>
    <n v="0"/>
    <x v="7"/>
    <s v="Кривоногов Сергей Константинович$10.1134/S1028334X22700271"/>
    <n v="1"/>
    <n v="0.25"/>
    <s v="Doklady Earth Sciences"/>
    <x v="97"/>
  </r>
  <r>
    <x v="85"/>
    <s v="Q4"/>
    <n v="1"/>
    <n v="7"/>
    <n v="0.8"/>
    <n v="45"/>
    <n v="5.1428571428571432"/>
    <x v="53"/>
    <s v="СНС"/>
    <s v="КАНД"/>
    <n v="1971"/>
    <n v="1"/>
    <n v="1"/>
    <n v="1"/>
    <x v="0"/>
    <s v="Солотчин Павел Анатольевич$10.1134/S1028334X22700271"/>
    <n v="1"/>
    <n v="0.25"/>
    <s v="Doklady Earth Sciences"/>
    <x v="96"/>
  </r>
  <r>
    <x v="85"/>
    <s v="Q4"/>
    <n v="1"/>
    <n v="7"/>
    <n v="0.8"/>
    <n v="45"/>
    <n v="5.1428571428571432"/>
    <x v="129"/>
    <s v="ВНС"/>
    <s v="ДОКТ"/>
    <n v="1946"/>
    <n v="1"/>
    <m/>
    <n v="0"/>
    <x v="0"/>
    <s v="Солотчина Эмилия Павловна$10.1134/S1028334X22700271"/>
    <n v="1"/>
    <n v="0.25"/>
    <s v="Doklady Earth Sciences"/>
    <x v="96"/>
  </r>
  <r>
    <x v="86"/>
    <s v="Q4"/>
    <n v="1"/>
    <n v="2"/>
    <n v="0.8"/>
    <n v="45"/>
    <n v="18"/>
    <x v="101"/>
    <s v="ВНС"/>
    <s v="ДОКТ"/>
    <n v="1957"/>
    <n v="1"/>
    <n v="1"/>
    <n v="1"/>
    <x v="2"/>
    <s v="Лиханов Игорь Иванович$10.1134/S1028334X22700428"/>
    <n v="1"/>
    <n v="0.5"/>
    <s v="Doklady Earth Sciences"/>
    <x v="98"/>
  </r>
  <r>
    <x v="86"/>
    <s v="Q4"/>
    <n v="1"/>
    <n v="2"/>
    <n v="0.8"/>
    <n v="45"/>
    <n v="18"/>
    <x v="124"/>
    <s v="ГНС"/>
    <s v="ДОКТ"/>
    <n v="1934"/>
    <n v="1"/>
    <m/>
    <n v="0"/>
    <x v="2"/>
    <s v="Ревердатто Владимир Викторович$10.1134/S1028334X22700428"/>
    <n v="1"/>
    <n v="0.5"/>
    <s v="Doklady Earth Sciences"/>
    <x v="98"/>
  </r>
  <r>
    <x v="87"/>
    <s v="Q4"/>
    <n v="1"/>
    <n v="7"/>
    <n v="0.8"/>
    <n v="30"/>
    <n v="1.7142857142857142"/>
    <x v="2"/>
    <s v="ВНС"/>
    <s v="ДОКТ"/>
    <n v="1946"/>
    <n v="2"/>
    <m/>
    <n v="0"/>
    <x v="1"/>
    <s v="Исаенко Людмила Ивановна$10.1134/S1063774522030063"/>
    <n v="1"/>
    <n v="0.33333333333333331"/>
    <s v="Crystallography Reports"/>
    <x v="99"/>
  </r>
  <r>
    <x v="87"/>
    <s v="Q4"/>
    <n v="1"/>
    <n v="7"/>
    <n v="0.8"/>
    <n v="30"/>
    <n v="1.7142857142857142"/>
    <x v="130"/>
    <s v="НС"/>
    <s v="БС"/>
    <n v="1973"/>
    <n v="2"/>
    <m/>
    <n v="0"/>
    <x v="1"/>
    <s v="Криницын Павел Геннадьевич$10.1134/S1063774522030063"/>
    <n v="1"/>
    <n v="0.33333333333333331"/>
    <s v="Crystallography Reports"/>
    <x v="99"/>
  </r>
  <r>
    <x v="87"/>
    <s v="Q4"/>
    <n v="1"/>
    <n v="7"/>
    <n v="0.8"/>
    <n v="30"/>
    <n v="1.7142857142857142"/>
    <x v="5"/>
    <s v="СНС"/>
    <s v="БС"/>
    <n v="1953"/>
    <n v="2"/>
    <m/>
    <n v="0"/>
    <x v="1"/>
    <s v="Лобанов Сергей Иванович$10.1134/S1063774522030063"/>
    <n v="1"/>
    <n v="0.33333333333333331"/>
    <s v="Crystallography Reports"/>
    <x v="99"/>
  </r>
  <r>
    <x v="88"/>
    <s v="Q1"/>
    <n v="1"/>
    <n v="12"/>
    <n v="4.2"/>
    <n v="30"/>
    <n v="3.5"/>
    <x v="10"/>
    <s v="СНС"/>
    <s v="КАНД"/>
    <n v="1982"/>
    <n v="3"/>
    <m/>
    <n v="0"/>
    <x v="1"/>
    <s v="Кох Константин Александрович$10.1134/S1063776122030086"/>
    <n v="1"/>
    <n v="1"/>
    <s v="Advanced Optical Materials"/>
    <x v="100"/>
  </r>
  <r>
    <x v="89"/>
    <s v="Q"/>
    <n v="1"/>
    <n v="4"/>
    <n v="12"/>
    <n v="1"/>
    <n v="3"/>
    <x v="131"/>
    <s v="МНС"/>
    <s v="КАНД"/>
    <n v="1995"/>
    <n v="1"/>
    <n v="1"/>
    <n v="1"/>
    <x v="2"/>
    <s v="Девятиярова Анна Сергеевна$10.1134/S1075701522080049"/>
    <n v="1"/>
    <n v="0.33333333333333331"/>
    <s v="Geology of Ore Deposits"/>
    <x v="101"/>
  </r>
  <r>
    <x v="89"/>
    <s v="Q"/>
    <n v="1"/>
    <n v="4"/>
    <n v="12"/>
    <n v="1"/>
    <n v="3"/>
    <x v="122"/>
    <s v="ВНС"/>
    <s v="ДОКТ"/>
    <n v="1961"/>
    <n v="1"/>
    <m/>
    <n v="0"/>
    <x v="2"/>
    <s v="Сокол Эллина Владимировна$10.1134/S1075701522080049"/>
    <n v="1"/>
    <n v="0.33333333333333331"/>
    <s v="Geology of Ore Deposits"/>
    <x v="101"/>
  </r>
  <r>
    <x v="89"/>
    <s v="Q"/>
    <n v="1"/>
    <n v="4"/>
    <n v="12"/>
    <n v="1"/>
    <n v="3"/>
    <x v="132"/>
    <s v="СНС"/>
    <s v="КАНД"/>
    <n v="1982"/>
    <n v="1"/>
    <m/>
    <n v="0"/>
    <x v="2"/>
    <s v="Кох Светлана Николаевна$10.1134/S1075701522080049"/>
    <n v="1"/>
    <n v="0.33333333333333331"/>
    <s v="Geology of Ore Deposits"/>
    <x v="101"/>
  </r>
  <r>
    <x v="90"/>
    <s v="Q"/>
    <n v="1"/>
    <n v="6"/>
    <n v="12"/>
    <n v="1"/>
    <n v="2"/>
    <x v="133"/>
    <s v="СНС"/>
    <s v="КАНД"/>
    <n v="1957"/>
    <n v="1"/>
    <m/>
    <n v="0"/>
    <x v="5"/>
    <s v="Боровиков Андрей Александрович$10.1134/S107570152210003"/>
    <n v="1"/>
    <n v="0.25"/>
    <s v="Geology of Ore Deposits"/>
    <x v="102"/>
  </r>
  <r>
    <x v="90"/>
    <s v="Q"/>
    <n v="1"/>
    <n v="6"/>
    <n v="12"/>
    <n v="1"/>
    <n v="2"/>
    <x v="134"/>
    <s v="СНС"/>
    <s v="КАНД"/>
    <n v="1963"/>
    <n v="1"/>
    <m/>
    <n v="0"/>
    <x v="5"/>
    <s v="Житова Людмила Михайловна$10.1134/S107570152210003"/>
    <n v="1"/>
    <n v="0.25"/>
    <s v="Geology of Ore Deposits"/>
    <x v="102"/>
  </r>
  <r>
    <x v="90"/>
    <s v="Q"/>
    <n v="1"/>
    <n v="6"/>
    <n v="12"/>
    <n v="1"/>
    <n v="2"/>
    <x v="70"/>
    <s v="ГНС"/>
    <s v="ДОКТ"/>
    <n v="1957"/>
    <n v="1"/>
    <n v="1"/>
    <n v="1"/>
    <x v="5"/>
    <s v="Калинин Юрий Александрович$10.1134/S107570152210003"/>
    <n v="1"/>
    <n v="0.25"/>
    <s v="Geology of Ore Deposits"/>
    <x v="102"/>
  </r>
  <r>
    <x v="90"/>
    <s v="Q"/>
    <n v="1"/>
    <n v="6"/>
    <n v="12"/>
    <n v="1"/>
    <n v="2"/>
    <x v="12"/>
    <s v="ГНС"/>
    <s v="ДОКТ"/>
    <n v="1957"/>
    <n v="1"/>
    <m/>
    <n v="0"/>
    <x v="5"/>
    <s v="Пальянова Галина Александровна$10.1134/S107570152210003"/>
    <n v="1"/>
    <n v="0.25"/>
    <s v="Geology of Ore Deposits"/>
    <x v="102"/>
  </r>
  <r>
    <x v="91"/>
    <s v="Q4"/>
    <n v="1"/>
    <n v="8"/>
    <n v="0.8"/>
    <n v="45"/>
    <n v="4.5"/>
    <x v="18"/>
    <s v="ВНС"/>
    <s v="ДОКТ"/>
    <n v="1972"/>
    <n v="1"/>
    <m/>
    <n v="0"/>
    <x v="8"/>
    <s v="Реутский Вадим Николаевич$10.1134/S1819714022040078"/>
    <n v="1"/>
    <n v="1"/>
    <s v="Russian Journal of Pacific Geology"/>
    <x v="103"/>
  </r>
  <r>
    <x v="92"/>
    <s v="S"/>
    <m/>
    <n v="4"/>
    <n v="12"/>
    <n v="1"/>
    <n v="3"/>
    <x v="135"/>
    <s v="МНС"/>
    <s v="БС"/>
    <n v="1991"/>
    <n v="1"/>
    <n v="1"/>
    <n v="0"/>
    <x v="13"/>
    <s v="Имомназаров Шерзад Холматжонович$10.1134/S1990478922030048"/>
    <n v="1"/>
    <n v="1"/>
    <s v="Journal of Applied and Industrial Mathematics"/>
    <x v="104"/>
  </r>
  <r>
    <x v="93"/>
    <s v="Q4"/>
    <n v="1"/>
    <n v="7"/>
    <n v="0.8"/>
    <n v="45"/>
    <n v="2.5714285714285716"/>
    <x v="10"/>
    <s v="СНС"/>
    <s v="КАНД"/>
    <n v="1982"/>
    <n v="2"/>
    <m/>
    <n v="0"/>
    <x v="1"/>
    <s v="Кох Константин Александрович$10.1134/S1990793122030241"/>
    <n v="1"/>
    <n v="1"/>
    <s v="Russian Journal of Physical Chemistry B"/>
    <x v="105"/>
  </r>
  <r>
    <x v="94"/>
    <s v="Q1"/>
    <n v="1"/>
    <n v="4"/>
    <n v="4.2"/>
    <n v="30"/>
    <n v="31.5"/>
    <x v="33"/>
    <s v="СНС"/>
    <s v="КАНД"/>
    <n v="1957"/>
    <n v="1"/>
    <m/>
    <n v="0"/>
    <x v="13"/>
    <s v="Ащепков Игорь Викторович$10.1144/SP513-2021-9"/>
    <n v="1"/>
    <n v="1"/>
    <s v="Geological Society, London, Special Publications"/>
    <x v="106"/>
  </r>
  <r>
    <x v="95"/>
    <s v="Q2"/>
    <n v="1"/>
    <n v="5"/>
    <n v="2.6"/>
    <n v="30"/>
    <n v="15.6"/>
    <x v="14"/>
    <s v="ВНС"/>
    <s v="ДОКТ"/>
    <n v="1954"/>
    <n v="1"/>
    <n v="1"/>
    <n v="1"/>
    <x v="6"/>
    <s v="Толстых Надежда Дмитриевна$10.1180/mgm.2022.9"/>
    <n v="1"/>
    <n v="1"/>
    <s v="Mineralogical Magazine"/>
    <x v="107"/>
  </r>
  <r>
    <x v="96"/>
    <s v="Q2"/>
    <n v="1"/>
    <n v="4"/>
    <n v="2.6"/>
    <n v="30"/>
    <n v="9.75"/>
    <x v="2"/>
    <s v="ВНС"/>
    <s v="ДОКТ"/>
    <n v="1946"/>
    <n v="2"/>
    <m/>
    <n v="0"/>
    <x v="1"/>
    <s v="Исаенко Людмила Ивановна$10.1364/OL.454156"/>
    <n v="1"/>
    <n v="0.5"/>
    <s v="Optics Letters"/>
    <x v="108"/>
  </r>
  <r>
    <x v="96"/>
    <s v="Q2"/>
    <n v="1"/>
    <n v="4"/>
    <n v="2.6"/>
    <n v="30"/>
    <n v="9.75"/>
    <x v="69"/>
    <s v="СНС"/>
    <s v="КАНД"/>
    <n v="1983"/>
    <n v="2"/>
    <m/>
    <n v="0"/>
    <x v="1"/>
    <s v="Тарасова Александра Юрьевна$10.1364/OL.454156"/>
    <n v="1"/>
    <n v="0.5"/>
    <s v="Optics Letters"/>
    <x v="108"/>
  </r>
  <r>
    <x v="97"/>
    <s v="Q2"/>
    <n v="1"/>
    <n v="12"/>
    <n v="2.6"/>
    <n v="30"/>
    <n v="3.25"/>
    <x v="1"/>
    <s v="НС"/>
    <s v="КАНД"/>
    <n v="1988"/>
    <n v="2"/>
    <m/>
    <n v="0"/>
    <x v="1"/>
    <s v="Голошумова Алина Александровна$10.1364/OME.455050"/>
    <n v="1"/>
    <n v="0.33333333333333331"/>
    <s v="Optical Materials Express"/>
    <x v="109"/>
  </r>
  <r>
    <x v="97"/>
    <s v="Q2"/>
    <n v="1"/>
    <n v="12"/>
    <n v="2.6"/>
    <n v="30"/>
    <n v="3.25"/>
    <x v="2"/>
    <s v="ВНС"/>
    <s v="ДОКТ"/>
    <n v="1946"/>
    <n v="2"/>
    <m/>
    <n v="0"/>
    <x v="1"/>
    <s v="Исаенко Людмила Ивановна$10.1364/OME.455050"/>
    <n v="1"/>
    <n v="0.33333333333333331"/>
    <s v="Optical Materials Express"/>
    <x v="109"/>
  </r>
  <r>
    <x v="97"/>
    <s v="Q2"/>
    <n v="1"/>
    <n v="12"/>
    <n v="2.6"/>
    <n v="30"/>
    <n v="3.25"/>
    <x v="5"/>
    <s v="СНС"/>
    <s v="БС"/>
    <n v="1953"/>
    <n v="2"/>
    <m/>
    <n v="0"/>
    <x v="1"/>
    <s v="Лобанов Сергей Иванович$10.1364/OME.455050"/>
    <n v="1"/>
    <n v="0.33333333333333331"/>
    <s v="Optical Materials Express"/>
    <x v="109"/>
  </r>
  <r>
    <x v="98"/>
    <s v="Q4"/>
    <n v="1"/>
    <n v="2"/>
    <n v="0.8"/>
    <n v="45"/>
    <n v="18"/>
    <x v="136"/>
    <s v="ВНС"/>
    <s v="ДОКТ"/>
    <n v="1952"/>
    <n v="1"/>
    <n v="1"/>
    <n v="1"/>
    <x v="18"/>
    <s v="Гаськов Иван Васильевич$10.15372/GiG2021136"/>
    <n v="1"/>
    <n v="1"/>
    <s v="Russian Geology and Geophysics"/>
    <x v="110"/>
  </r>
  <r>
    <x v="99"/>
    <s v="Q4"/>
    <n v="1"/>
    <n v="5"/>
    <n v="0.8"/>
    <n v="45"/>
    <n v="7.2"/>
    <x v="137"/>
    <s v="СНС"/>
    <s v="КАНД"/>
    <n v="1948"/>
    <n v="1"/>
    <m/>
    <n v="0"/>
    <x v="4"/>
    <s v="Королюк Владимир Николаевич$10.15372/GiG2021141"/>
    <n v="1"/>
    <n v="1"/>
    <s v="Russian Geology and Geophysics"/>
    <x v="111"/>
  </r>
  <r>
    <x v="100"/>
    <s v="Q4"/>
    <n v="1"/>
    <n v="5"/>
    <n v="0.8"/>
    <n v="45"/>
    <n v="7.2"/>
    <x v="108"/>
    <s v="СНС"/>
    <s v="КАНД"/>
    <n v="1989"/>
    <n v="1"/>
    <m/>
    <n v="0"/>
    <x v="20"/>
    <s v="Ветров Евгений Валерьевич$10.15372/GiG2021146"/>
    <n v="1"/>
    <n v="0.33333333333333331"/>
    <s v="Russian Geology and Geophysics"/>
    <x v="112"/>
  </r>
  <r>
    <x v="100"/>
    <s v="Q4"/>
    <n v="1"/>
    <n v="5"/>
    <n v="0.8"/>
    <n v="45"/>
    <n v="7.2"/>
    <x v="138"/>
    <s v="МНС"/>
    <s v="-"/>
    <n v="1995"/>
    <n v="1"/>
    <m/>
    <n v="0"/>
    <x v="20"/>
    <s v="Иванов Александр Владимирович$10.15372/GiG2021146"/>
    <n v="1"/>
    <n v="0.33333333333333331"/>
    <s v="Russian Geology and Geophysics"/>
    <x v="112"/>
  </r>
  <r>
    <x v="100"/>
    <s v="Q4"/>
    <n v="1"/>
    <n v="5"/>
    <n v="0.8"/>
    <n v="45"/>
    <n v="7.2"/>
    <x v="139"/>
    <s v="ГНС"/>
    <s v="ДОКТ"/>
    <n v="1968"/>
    <n v="1"/>
    <m/>
    <n v="0"/>
    <x v="20"/>
    <s v="Летникова Елена Феликсовна$10.15372/GiG2021146"/>
    <n v="1"/>
    <n v="0.33333333333333331"/>
    <s v="Russian Geology and Geophysics"/>
    <x v="112"/>
  </r>
  <r>
    <x v="101"/>
    <s v="Q4"/>
    <n v="1"/>
    <n v="2"/>
    <n v="0.8"/>
    <n v="45"/>
    <n v="18"/>
    <x v="140"/>
    <s v="СНС"/>
    <s v="КАНД"/>
    <n v="1979"/>
    <n v="1"/>
    <m/>
    <n v="0"/>
    <x v="5"/>
    <s v="Сухоруков Василий Петрович$10.15372/GiG2021159"/>
    <n v="1"/>
    <n v="0.5"/>
    <s v="Russian Geology and Geophysics"/>
    <x v="113"/>
  </r>
  <r>
    <x v="101"/>
    <s v="Q4"/>
    <n v="1"/>
    <n v="2"/>
    <n v="0.8"/>
    <n v="45"/>
    <n v="9"/>
    <x v="103"/>
    <s v="ВНС"/>
    <s v="ДОКТ"/>
    <n v="1957"/>
    <n v="2"/>
    <n v="1"/>
    <n v="1"/>
    <x v="6"/>
    <s v="Туркина Ольга Михайловна$10.15372/GiG2021159"/>
    <n v="1"/>
    <n v="0.5"/>
    <s v="Russian Geology and Geophysics"/>
    <x v="113"/>
  </r>
  <r>
    <x v="102"/>
    <s v="Q4"/>
    <n v="1"/>
    <n v="5"/>
    <n v="0.8"/>
    <n v="45"/>
    <n v="7.2"/>
    <x v="141"/>
    <s v="ВНС"/>
    <s v="ДОКТ"/>
    <n v="1957"/>
    <n v="1"/>
    <m/>
    <n v="0"/>
    <x v="18"/>
    <s v="Гаськова Ольга Лукинична$10.15372/GiG2021162"/>
    <n v="1"/>
    <n v="0.33333333333333331"/>
    <s v="Russian Geology and Geophysics"/>
    <x v="114"/>
  </r>
  <r>
    <x v="102"/>
    <s v="Q4"/>
    <n v="1"/>
    <n v="5"/>
    <n v="0.8"/>
    <n v="45"/>
    <n v="7.2"/>
    <x v="70"/>
    <s v="ГНС"/>
    <s v="ДОКТ"/>
    <n v="1957"/>
    <n v="1"/>
    <n v="1"/>
    <n v="1"/>
    <x v="5"/>
    <s v="Калинин Юрий Александрович$10.15372/GiG2021162"/>
    <n v="1"/>
    <n v="0.33333333333333331"/>
    <s v="Russian Geology and Geophysics"/>
    <x v="114"/>
  </r>
  <r>
    <x v="102"/>
    <s v="Q4"/>
    <n v="1"/>
    <n v="5"/>
    <n v="0.8"/>
    <n v="45"/>
    <n v="7.2"/>
    <x v="142"/>
    <s v="НС"/>
    <s v="КАНД"/>
    <n v="1994"/>
    <n v="1"/>
    <m/>
    <n v="0"/>
    <x v="5"/>
    <s v="Хусаинова Альфия Шамилевна$10.15372/GiG2021162"/>
    <n v="1"/>
    <n v="0.33333333333333331"/>
    <s v="Russian Geology and Geophysics"/>
    <x v="114"/>
  </r>
  <r>
    <x v="103"/>
    <s v="Q4"/>
    <n v="1"/>
    <n v="1"/>
    <n v="0.8"/>
    <n v="45"/>
    <n v="36"/>
    <x v="143"/>
    <s v="ВНС"/>
    <s v="ДОКТ"/>
    <n v="1939"/>
    <n v="1"/>
    <n v="1"/>
    <n v="1"/>
    <x v="13"/>
    <s v="Рябов Виктор Владимирович$10.15372/GiG2021182"/>
    <n v="1"/>
    <n v="1"/>
    <s v="Russian Geology and Geophysics"/>
    <x v="115"/>
  </r>
  <r>
    <x v="104"/>
    <s v="Q4"/>
    <n v="1"/>
    <n v="2"/>
    <n v="0.8"/>
    <n v="45"/>
    <n v="9"/>
    <x v="51"/>
    <s v="ГНС"/>
    <s v="ДОКТ"/>
    <n v="1949"/>
    <n v="2"/>
    <m/>
    <n v="0"/>
    <x v="16"/>
    <s v="Шацкий Владислав Станиславович$10.15372/GiG2021183"/>
    <n v="1"/>
    <n v="1"/>
    <s v="Russian Geology and Geophysics"/>
    <x v="116"/>
  </r>
  <r>
    <x v="105"/>
    <s v="Q4"/>
    <n v="1"/>
    <n v="8"/>
    <n v="0.8"/>
    <n v="45"/>
    <n v="4.5"/>
    <x v="108"/>
    <s v="СНС"/>
    <s v="КАНД"/>
    <n v="1989"/>
    <n v="1"/>
    <n v="1"/>
    <n v="1"/>
    <x v="20"/>
    <s v="Ветров Евгений Валерьевич$10.15372/GiG2021187"/>
    <n v="1"/>
    <n v="0.33333333333333331"/>
    <s v="Russian Geology and Geophysics"/>
    <x v="117"/>
  </r>
  <r>
    <x v="105"/>
    <s v="Q4"/>
    <n v="1"/>
    <n v="8"/>
    <n v="0.8"/>
    <n v="45"/>
    <n v="4.5"/>
    <x v="109"/>
    <s v="НС"/>
    <s v="КАНД"/>
    <n v="1987"/>
    <n v="1"/>
    <m/>
    <n v="0"/>
    <x v="20"/>
    <s v="Ветрова Наталья Игоревна$10.15372/GiG2021187"/>
    <n v="1"/>
    <n v="0.33333333333333331"/>
    <s v="Russian Geology and Geophysics"/>
    <x v="117"/>
  </r>
  <r>
    <x v="105"/>
    <s v="Q4"/>
    <n v="1"/>
    <n v="8"/>
    <n v="0.8"/>
    <n v="45"/>
    <n v="4.5"/>
    <x v="144"/>
    <s v="СНС"/>
    <s v="КАНД"/>
    <n v="1982"/>
    <n v="1"/>
    <m/>
    <n v="0"/>
    <x v="20"/>
    <s v="Жимулев Федор Игоревич$10.15372/GiG2021187"/>
    <n v="1"/>
    <n v="0.33333333333333331"/>
    <s v="Russian Geology and Geophysics"/>
    <x v="117"/>
  </r>
  <r>
    <x v="106"/>
    <s v="Q4"/>
    <n v="1"/>
    <n v="7"/>
    <n v="0.8"/>
    <n v="45"/>
    <n v="2.5714285714285716"/>
    <x v="145"/>
    <s v="ВНС"/>
    <s v="ДОКТ"/>
    <n v="1932"/>
    <n v="2"/>
    <m/>
    <n v="0"/>
    <x v="17"/>
    <s v="Васильев Юрий Романович$10.15372/GiG2021194"/>
    <n v="1"/>
    <n v="0.25"/>
    <s v="Russian Geology and Geophysics"/>
    <x v="118"/>
  </r>
  <r>
    <x v="106"/>
    <s v="Q4"/>
    <n v="1"/>
    <n v="7"/>
    <n v="0.8"/>
    <n v="45"/>
    <n v="2.5714285714285716"/>
    <x v="146"/>
    <s v="СНС"/>
    <s v="КАНД"/>
    <n v="1981"/>
    <n v="2"/>
    <m/>
    <n v="0"/>
    <x v="17"/>
    <s v="Котляров Алексей Васильевич$10.15372/GiG2021194"/>
    <n v="1"/>
    <n v="0.25"/>
    <s v="Russian Geology and Geophysics"/>
    <x v="118"/>
  </r>
  <r>
    <x v="106"/>
    <s v="Q4"/>
    <n v="1"/>
    <n v="7"/>
    <n v="0.8"/>
    <n v="45"/>
    <n v="1.7142857142857144"/>
    <x v="147"/>
    <s v="ГНС"/>
    <s v="ДОКТ"/>
    <n v="1952"/>
    <n v="3"/>
    <n v="1"/>
    <n v="1"/>
    <x v="17"/>
    <s v="Симонов Владимир Александрович$10.15372/GiG2021194"/>
    <n v="1"/>
    <n v="0.25"/>
    <s v="Russian Geology and Geophysics"/>
    <x v="118"/>
  </r>
  <r>
    <x v="106"/>
    <s v="Q4"/>
    <n v="1"/>
    <n v="6"/>
    <n v="0.8"/>
    <n v="45"/>
    <n v="6"/>
    <x v="97"/>
    <s v="СНС"/>
    <s v="ДОКТ"/>
    <n v="1964"/>
    <n v="1"/>
    <m/>
    <n v="0"/>
    <x v="3"/>
    <s v="Шарыгин Виктор Викторович$10.15372/GiG2021194"/>
    <n v="1"/>
    <n v="0.25"/>
    <s v="Russian Geology and Geophysics"/>
    <x v="119"/>
  </r>
  <r>
    <x v="107"/>
    <s v="Q4"/>
    <n v="1"/>
    <n v="5"/>
    <n v="0.8"/>
    <n v="45"/>
    <n v="7.2"/>
    <x v="148"/>
    <s v="НС"/>
    <s v="КАНД"/>
    <n v="1969"/>
    <n v="1"/>
    <n v="1"/>
    <n v="1"/>
    <x v="10"/>
    <s v="Айриянц Евгения Владимировна$10.15372/GiG2021197"/>
    <n v="1"/>
    <n v="0.25"/>
    <s v="Russian Geology and Geophysics"/>
    <x v="120"/>
  </r>
  <r>
    <x v="107"/>
    <s v="Q4"/>
    <n v="1"/>
    <n v="5"/>
    <n v="0.8"/>
    <n v="45"/>
    <n v="7.2"/>
    <x v="149"/>
    <s v="СНС"/>
    <s v="КАНД"/>
    <n v="1983"/>
    <n v="1"/>
    <m/>
    <n v="0"/>
    <x v="10"/>
    <s v="Белянин Дмитрий Константинович$10.15372/GiG2021197"/>
    <n v="1"/>
    <n v="0.25"/>
    <s v="Russian Geology and Geophysics"/>
    <x v="120"/>
  </r>
  <r>
    <x v="107"/>
    <s v="Q4"/>
    <n v="1"/>
    <n v="5"/>
    <n v="0.8"/>
    <n v="45"/>
    <n v="7.2"/>
    <x v="150"/>
    <s v="ГНС"/>
    <s v="ДОКТ"/>
    <n v="1948"/>
    <n v="1"/>
    <m/>
    <n v="0"/>
    <x v="10"/>
    <s v="Жмодик Сергей Михайлович$10.15372/GiG2021197"/>
    <n v="1"/>
    <n v="0.25"/>
    <s v="Russian Geology and Geophysics"/>
    <x v="120"/>
  </r>
  <r>
    <x v="107"/>
    <s v="Q4"/>
    <n v="1"/>
    <n v="5"/>
    <n v="0.8"/>
    <n v="45"/>
    <n v="7.2"/>
    <x v="151"/>
    <s v="НС"/>
    <s v="КАНД"/>
    <n v="1976"/>
    <n v="1"/>
    <m/>
    <n v="0"/>
    <x v="10"/>
    <s v="Киселева Ольга Николаевна$10.15372/GiG2021197"/>
    <n v="1"/>
    <n v="0.25"/>
    <s v="Russian Geology and Geophysics"/>
    <x v="120"/>
  </r>
  <r>
    <x v="108"/>
    <s v="Q4"/>
    <n v="1"/>
    <n v="7"/>
    <n v="0.8"/>
    <n v="45"/>
    <n v="5.1428571428571432"/>
    <x v="85"/>
    <s v="СНС"/>
    <s v="КАНД"/>
    <n v="1969"/>
    <n v="1"/>
    <m/>
    <n v="0"/>
    <x v="3"/>
    <s v="Бульбак Тарас Александрович$10.15372/GiG2022107"/>
    <n v="1"/>
    <n v="0.2"/>
    <s v="Russian Geology and Geophysics"/>
    <x v="121"/>
  </r>
  <r>
    <x v="108"/>
    <s v="Q4"/>
    <n v="1"/>
    <n v="7"/>
    <n v="0.8"/>
    <n v="45"/>
    <n v="5.1428571428571432"/>
    <x v="152"/>
    <s v="СНС"/>
    <s v="КАНД"/>
    <n v="1958"/>
    <n v="1"/>
    <m/>
    <n v="0"/>
    <x v="3"/>
    <s v="Кузьмин Дмитрий Владимирович$10.15372/GiG2022107"/>
    <n v="1"/>
    <n v="0.2"/>
    <s v="Russian Geology and Geophysics"/>
    <x v="121"/>
  </r>
  <r>
    <x v="108"/>
    <s v="Q4"/>
    <n v="1"/>
    <n v="7"/>
    <n v="0.8"/>
    <n v="45"/>
    <n v="2.5714285714285716"/>
    <x v="153"/>
    <s v="МНС"/>
    <s v="КАНД"/>
    <n v="1993"/>
    <n v="2"/>
    <n v="1"/>
    <n v="1"/>
    <x v="3"/>
    <s v="Низаметдинов Ильдар Рафитович$10.15372/GiG2022107"/>
    <n v="1"/>
    <n v="0.2"/>
    <s v="Russian Geology and Geophysics"/>
    <x v="121"/>
  </r>
  <r>
    <x v="108"/>
    <s v="Q4"/>
    <n v="1"/>
    <n v="7"/>
    <n v="0.8"/>
    <n v="45"/>
    <n v="5.1428571428571432"/>
    <x v="154"/>
    <s v="НР"/>
    <s v="ДОКТ"/>
    <n v="1966"/>
    <n v="1"/>
    <m/>
    <n v="0"/>
    <x v="3"/>
    <s v="Смирнов Сергей Захарович$10.15372/GiG2022107"/>
    <n v="1"/>
    <n v="0.2"/>
    <s v="Russian Geology and Geophysics"/>
    <x v="121"/>
  </r>
  <r>
    <x v="108"/>
    <s v="Q4"/>
    <n v="1"/>
    <n v="7"/>
    <n v="0.8"/>
    <n v="45"/>
    <n v="5.1428571428571432"/>
    <x v="88"/>
    <s v="НР"/>
    <s v="ДОКТ"/>
    <n v="1947"/>
    <n v="1"/>
    <m/>
    <n v="0"/>
    <x v="3"/>
    <s v="Томиленко Анатолий Алексеевич$10.15372/GiG2022107"/>
    <n v="1"/>
    <n v="0.2"/>
    <s v="Russian Geology and Geophysics"/>
    <x v="121"/>
  </r>
  <r>
    <x v="109"/>
    <s v="Q4"/>
    <n v="1"/>
    <n v="5"/>
    <n v="0.8"/>
    <n v="45"/>
    <n v="7.2"/>
    <x v="144"/>
    <s v="СНС"/>
    <s v="КАНД"/>
    <n v="1982"/>
    <n v="1"/>
    <n v="1"/>
    <n v="1"/>
    <x v="20"/>
    <s v="Жимулев Федор Игоревич$10.15372/GiG2022135"/>
    <n v="1"/>
    <n v="0.33333333333333331"/>
    <s v="Russian Geology and Geophysics"/>
    <x v="122"/>
  </r>
  <r>
    <x v="109"/>
    <s v="Q4"/>
    <n v="1"/>
    <n v="5"/>
    <n v="0.8"/>
    <n v="45"/>
    <n v="7.2"/>
    <x v="146"/>
    <s v="СНС"/>
    <s v="КАНД"/>
    <n v="1981"/>
    <n v="1"/>
    <m/>
    <n v="0"/>
    <x v="17"/>
    <s v="Котляров Алексей Васильевич$10.15372/GiG2022135"/>
    <n v="1"/>
    <n v="0.33333333333333331"/>
    <s v="Russian Geology and Geophysics"/>
    <x v="122"/>
  </r>
  <r>
    <x v="109"/>
    <s v="Q4"/>
    <n v="1"/>
    <n v="5"/>
    <n v="0.8"/>
    <n v="45"/>
    <n v="7.2"/>
    <x v="155"/>
    <s v="ВНС"/>
    <s v="ДОКТ"/>
    <n v="1963"/>
    <n v="1"/>
    <m/>
    <n v="0"/>
    <x v="20"/>
    <s v="Новиков Игорь Станиславович$10.15372/GiG2022135"/>
    <n v="1"/>
    <n v="0.33333333333333331"/>
    <s v="Russian Geology and Geophysics"/>
    <x v="122"/>
  </r>
  <r>
    <x v="110"/>
    <s v="Q"/>
    <n v="1"/>
    <n v="1"/>
    <n v="12"/>
    <n v="1"/>
    <n v="12"/>
    <x v="156"/>
    <s v="НС"/>
    <s v="КАНД"/>
    <n v="1968"/>
    <n v="1"/>
    <n v="1"/>
    <n v="1"/>
    <x v="6"/>
    <s v="Бородина Евгения Викторовна$10.15372/GIPR20220205"/>
    <n v="1"/>
    <n v="1"/>
    <s v="Geography and Natural Resources"/>
    <x v="123"/>
  </r>
  <r>
    <x v="111"/>
    <s v="V"/>
    <m/>
    <n v="2"/>
    <n v="7"/>
    <n v="1"/>
    <n v="3.5"/>
    <x v="140"/>
    <s v="СНС"/>
    <s v="КАНД"/>
    <n v="1979"/>
    <n v="1"/>
    <n v="1"/>
    <n v="0"/>
    <x v="5"/>
    <s v="Сухоруков Василий Петрович$10.17076/geo1652"/>
    <n v="1"/>
    <n v="1"/>
    <s v="Труды Карельского научного центра РАН"/>
    <x v="124"/>
  </r>
  <r>
    <x v="112"/>
    <s v="V"/>
    <m/>
    <n v="1"/>
    <n v="7"/>
    <n v="1"/>
    <n v="7"/>
    <x v="103"/>
    <s v="ВНС"/>
    <s v="ДОКТ"/>
    <n v="1957"/>
    <n v="1"/>
    <n v="1"/>
    <n v="0"/>
    <x v="6"/>
    <s v="Туркина Ольга Михайловна$10.17076/geo1658"/>
    <n v="1"/>
    <n v="1"/>
    <s v="Труды Карельского научного центра РАН"/>
    <x v="125"/>
  </r>
  <r>
    <x v="113"/>
    <s v="V"/>
    <m/>
    <n v="5"/>
    <n v="7"/>
    <n v="1"/>
    <n v="1.4"/>
    <x v="123"/>
    <s v="СНС"/>
    <s v="КАНД"/>
    <n v="1979"/>
    <n v="1"/>
    <m/>
    <n v="0"/>
    <x v="2"/>
    <s v="Бабичев Алексей Владимирович$10.17076/geo1678"/>
    <n v="1"/>
    <n v="0.2"/>
    <s v="Труды Карельского научного центра РАН"/>
    <x v="126"/>
  </r>
  <r>
    <x v="113"/>
    <s v="V"/>
    <m/>
    <n v="5"/>
    <n v="7"/>
    <n v="1"/>
    <n v="1.4"/>
    <x v="102"/>
    <s v="ВНС"/>
    <s v="ДОКТ"/>
    <n v="1935"/>
    <n v="1"/>
    <m/>
    <n v="0"/>
    <x v="17"/>
    <s v="Ножкин Александр Дмитриевич$10.17076/geo1678"/>
    <n v="1"/>
    <n v="0.2"/>
    <s v="Труды Карельского научного центра РАН"/>
    <x v="127"/>
  </r>
  <r>
    <x v="113"/>
    <s v="V"/>
    <m/>
    <n v="5"/>
    <n v="7"/>
    <n v="1"/>
    <n v="1.4"/>
    <x v="120"/>
    <s v="НР"/>
    <s v="ДОКТ"/>
    <n v="1961"/>
    <n v="1"/>
    <n v="1"/>
    <n v="0"/>
    <x v="2"/>
    <s v="Полянский Олег Петрович$10.17076/geo1678"/>
    <n v="1"/>
    <n v="0.2"/>
    <s v="Труды Карельского научного центра РАН"/>
    <x v="126"/>
  </r>
  <r>
    <x v="113"/>
    <s v="V"/>
    <m/>
    <n v="5"/>
    <n v="7"/>
    <n v="1"/>
    <n v="1.4"/>
    <x v="121"/>
    <s v="НС"/>
    <s v="КАНД"/>
    <n v="1991"/>
    <n v="1"/>
    <m/>
    <n v="0"/>
    <x v="2"/>
    <s v="Семенов Александр Николаевич$10.17076/geo1678"/>
    <n v="1"/>
    <n v="0.2"/>
    <s v="Труды Карельского научного центра РАН"/>
    <x v="126"/>
  </r>
  <r>
    <x v="113"/>
    <s v="V"/>
    <m/>
    <n v="5"/>
    <n v="7"/>
    <n v="1"/>
    <n v="1.4"/>
    <x v="122"/>
    <s v="ВНС"/>
    <s v="ДОКТ"/>
    <n v="1961"/>
    <n v="1"/>
    <m/>
    <n v="0"/>
    <x v="2"/>
    <s v="Сокол Эллина Владимировна$10.17076/geo1678"/>
    <n v="1"/>
    <n v="0.2"/>
    <s v="Труды Карельского научного центра РАН"/>
    <x v="126"/>
  </r>
  <r>
    <x v="114"/>
    <s v="Q"/>
    <n v="1"/>
    <n v="5"/>
    <n v="12"/>
    <n v="1"/>
    <n v="2.4"/>
    <x v="157"/>
    <s v="СНС"/>
    <s v="КАНД"/>
    <n v="1958"/>
    <n v="1"/>
    <m/>
    <n v="0"/>
    <x v="22"/>
    <s v="Владимиров Владимир Геннадьевич$10.17223/25421379/22/1"/>
    <n v="1"/>
    <n v="0.2"/>
    <s v="Geosfernye Issledovaniya"/>
    <x v="128"/>
  </r>
  <r>
    <x v="114"/>
    <s v="Q"/>
    <n v="1"/>
    <n v="5"/>
    <n v="12"/>
    <n v="1"/>
    <n v="2.4"/>
    <x v="158"/>
    <s v="СНС"/>
    <s v="КАНД"/>
    <n v="1978"/>
    <n v="1"/>
    <n v="1"/>
    <n v="1"/>
    <x v="22"/>
    <s v="Кармышева Ирина Владимировна$10.17223/25421379/22/1"/>
    <n v="1"/>
    <n v="0.2"/>
    <s v="Geosfernye Issledovaniya"/>
    <x v="128"/>
  </r>
  <r>
    <x v="114"/>
    <s v="Q"/>
    <n v="1"/>
    <n v="5"/>
    <n v="12"/>
    <n v="1"/>
    <n v="2.4"/>
    <x v="159"/>
    <s v="СНС"/>
    <s v="КАНД"/>
    <n v="1978"/>
    <n v="1"/>
    <m/>
    <n v="0"/>
    <x v="6"/>
    <s v="Куйбида Максим Леонидович$10.17223/25421379/22/1"/>
    <n v="1"/>
    <n v="0.2"/>
    <s v="Geosfernye Issledovaniya"/>
    <x v="129"/>
  </r>
  <r>
    <x v="114"/>
    <s v="Q"/>
    <n v="1"/>
    <n v="5"/>
    <n v="12"/>
    <n v="1"/>
    <n v="2.4"/>
    <x v="67"/>
    <s v="НС"/>
    <s v="БС"/>
    <n v="1982"/>
    <n v="1"/>
    <m/>
    <n v="0"/>
    <x v="8"/>
    <s v="Семенова Дина Валерьевна$10.17223/25421379/22/1"/>
    <n v="1"/>
    <n v="0.2"/>
    <s v="Geosfernye Issledovaniya"/>
    <x v="128"/>
  </r>
  <r>
    <x v="114"/>
    <s v="Q"/>
    <n v="1"/>
    <n v="5"/>
    <n v="12"/>
    <n v="1"/>
    <n v="2.4"/>
    <x v="160"/>
    <s v="МНС"/>
    <s v="БС"/>
    <n v="1994"/>
    <n v="1"/>
    <m/>
    <n v="0"/>
    <x v="22"/>
    <s v="Яковлев Владислав Александрович$10.17223/25421379/22/1"/>
    <n v="1"/>
    <n v="0.2"/>
    <s v="Geosfernye Issledovaniya"/>
    <x v="128"/>
  </r>
  <r>
    <x v="115"/>
    <s v="Q"/>
    <n v="1"/>
    <n v="2"/>
    <n v="12"/>
    <n v="1"/>
    <n v="6"/>
    <x v="75"/>
    <s v="СНС"/>
    <s v="КАНД"/>
    <n v="1991"/>
    <n v="1"/>
    <n v="1"/>
    <n v="1"/>
    <x v="0"/>
    <s v="Маликов Дмитрий Геннадьевич$10.17223/25421379/22/6"/>
    <n v="1"/>
    <n v="1"/>
    <s v="Geosfernye Issledovaniya"/>
    <x v="130"/>
  </r>
  <r>
    <x v="116"/>
    <s v="Q"/>
    <n v="1"/>
    <n v="3"/>
    <n v="12"/>
    <n v="1"/>
    <n v="4"/>
    <x v="133"/>
    <s v="СНС"/>
    <s v="КАНД"/>
    <n v="1957"/>
    <n v="1"/>
    <m/>
    <n v="0"/>
    <x v="5"/>
    <s v="Боровиков Андрей Александрович$10.17223/25421379/23/1"/>
    <n v="1"/>
    <n v="0.5"/>
    <s v="Geosfernye Issledovaniya"/>
    <x v="131"/>
  </r>
  <r>
    <x v="116"/>
    <s v="Q"/>
    <n v="1"/>
    <n v="3"/>
    <n v="12"/>
    <n v="1"/>
    <n v="4"/>
    <x v="70"/>
    <s v="ГНС"/>
    <s v="ДОКТ"/>
    <n v="1957"/>
    <n v="1"/>
    <m/>
    <n v="0"/>
    <x v="5"/>
    <s v="Калинин Юрий Александрович$10.17223/25421379/23/1"/>
    <n v="1"/>
    <n v="0.5"/>
    <s v="Geosfernye Issledovaniya"/>
    <x v="131"/>
  </r>
  <r>
    <x v="117"/>
    <s v="Q"/>
    <n v="1"/>
    <n v="4"/>
    <n v="12"/>
    <n v="1"/>
    <n v="3"/>
    <x v="161"/>
    <s v="СНС"/>
    <s v="КАНД"/>
    <n v="1970"/>
    <n v="1"/>
    <n v="1"/>
    <n v="1"/>
    <x v="18"/>
    <s v="Колпаков Владислав Владимирович$10.17223/25421379/23/2"/>
    <n v="1"/>
    <n v="0.33333333333333331"/>
    <s v="Geosfernye Issledovaniya"/>
    <x v="132"/>
  </r>
  <r>
    <x v="117"/>
    <s v="Q"/>
    <n v="1"/>
    <n v="4"/>
    <n v="12"/>
    <n v="1"/>
    <n v="1.5"/>
    <x v="60"/>
    <s v="СНС"/>
    <s v="КАНД"/>
    <n v="1983"/>
    <n v="2"/>
    <m/>
    <n v="0"/>
    <x v="18"/>
    <s v="Неволько Петр Александрович$10.17223/25421379/23/2"/>
    <n v="1"/>
    <n v="0.33333333333333331"/>
    <s v="Geosfernye Issledovaniya"/>
    <x v="132"/>
  </r>
  <r>
    <x v="117"/>
    <s v="Q"/>
    <n v="1"/>
    <n v="4"/>
    <n v="12"/>
    <n v="1"/>
    <n v="3"/>
    <x v="162"/>
    <s v="СНС"/>
    <s v="КАНД"/>
    <n v="1987"/>
    <n v="1"/>
    <m/>
    <n v="0"/>
    <x v="5"/>
    <s v="Редин Юрий Олегович$10.17223/25421379/23/2"/>
    <n v="1"/>
    <n v="0.33333333333333331"/>
    <s v="Geosfernye Issledovaniya"/>
    <x v="133"/>
  </r>
  <r>
    <x v="118"/>
    <s v="Q"/>
    <n v="1"/>
    <n v="2"/>
    <n v="12"/>
    <n v="1"/>
    <n v="6"/>
    <x v="116"/>
    <s v="НР"/>
    <s v="ДОКТ"/>
    <n v="1973"/>
    <n v="1"/>
    <n v="1"/>
    <n v="1"/>
    <x v="21"/>
    <s v="Кирдяшкин Алексей Анатольевич$10.17223/25421379/23/3"/>
    <n v="1"/>
    <n v="1"/>
    <s v="Geosfernye Issledovaniya"/>
    <x v="134"/>
  </r>
  <r>
    <x v="119"/>
    <s v="Q"/>
    <n v="1"/>
    <n v="4"/>
    <n v="12"/>
    <n v="1"/>
    <n v="1.5"/>
    <x v="146"/>
    <s v="СНС"/>
    <s v="КАНД"/>
    <n v="1981"/>
    <n v="2"/>
    <m/>
    <n v="0"/>
    <x v="17"/>
    <s v="Котляров Алексей Васильевич$10.17223/25421379/23/4"/>
    <n v="1"/>
    <n v="0.5"/>
    <s v="Geosfernye Issledovaniya"/>
    <x v="135"/>
  </r>
  <r>
    <x v="119"/>
    <s v="Q"/>
    <n v="1"/>
    <n v="4"/>
    <n v="12"/>
    <n v="1"/>
    <n v="1"/>
    <x v="147"/>
    <s v="ГНС"/>
    <s v="ДОКТ"/>
    <n v="1952"/>
    <n v="3"/>
    <n v="1"/>
    <n v="1"/>
    <x v="17"/>
    <s v="Симонов Владимир Александрович$10.17223/25421379/23/4"/>
    <n v="1"/>
    <n v="0.5"/>
    <s v="Geosfernye Issledovaniya"/>
    <x v="135"/>
  </r>
  <r>
    <x v="120"/>
    <s v="Q"/>
    <n v="1"/>
    <n v="7"/>
    <n v="12"/>
    <n v="1"/>
    <n v="1.7142857142857142"/>
    <x v="163"/>
    <s v="СНС"/>
    <s v="КАНД"/>
    <n v="1957"/>
    <n v="1"/>
    <m/>
    <n v="0"/>
    <x v="5"/>
    <s v="Гора Марина Павловна$10.17223/25421379/23/5"/>
    <n v="1"/>
    <n v="0.2"/>
    <s v="Geosfernye Issledovaniya"/>
    <x v="136"/>
  </r>
  <r>
    <x v="120"/>
    <s v="Q"/>
    <n v="1"/>
    <n v="7"/>
    <n v="12"/>
    <n v="1"/>
    <n v="1.7142857142857142"/>
    <x v="134"/>
    <s v="СНС"/>
    <s v="КАНД"/>
    <n v="1963"/>
    <n v="1"/>
    <m/>
    <n v="0"/>
    <x v="5"/>
    <s v="Житова Людмила Михайловна$10.17223/25421379/23/5"/>
    <n v="1"/>
    <n v="0.2"/>
    <s v="Geosfernye Issledovaniya"/>
    <x v="136"/>
  </r>
  <r>
    <x v="120"/>
    <s v="Q"/>
    <n v="1"/>
    <n v="5"/>
    <n v="12"/>
    <n v="1"/>
    <n v="1.2"/>
    <x v="59"/>
    <s v="ГНС"/>
    <s v="ДОКТ"/>
    <n v="1953"/>
    <n v="2"/>
    <m/>
    <n v="0"/>
    <x v="6"/>
    <s v="Изох Андрей Эмильевич$10.17223/25421379/23/5"/>
    <n v="1"/>
    <n v="0.2"/>
    <s v="Geosfernye Issledovaniya"/>
    <x v="137"/>
  </r>
  <r>
    <x v="120"/>
    <s v="Q"/>
    <n v="1"/>
    <n v="8"/>
    <n v="12"/>
    <n v="1"/>
    <n v="1.5"/>
    <x v="164"/>
    <s v="МНС"/>
    <s v="КАНД"/>
    <n v="1971"/>
    <n v="1"/>
    <m/>
    <n v="0"/>
    <x v="6"/>
    <s v="Калугин Валерий Михайлович$10.17223/25421379/23/5"/>
    <n v="1"/>
    <n v="0.2"/>
    <s v="Geosfernye Issledovaniya"/>
    <x v="137"/>
  </r>
  <r>
    <x v="120"/>
    <s v="Q"/>
    <n v="1"/>
    <n v="7"/>
    <n v="12"/>
    <n v="1"/>
    <n v="1.7142857142857142"/>
    <x v="165"/>
    <s v="СНС"/>
    <s v="КАНД"/>
    <n v="1961"/>
    <n v="1"/>
    <m/>
    <n v="0"/>
    <x v="5"/>
    <s v="Шевко Артем Яковлевич$10.17223/25421379/23/5"/>
    <n v="1"/>
    <n v="0.2"/>
    <s v="Geosfernye Issledovaniya"/>
    <x v="136"/>
  </r>
  <r>
    <x v="121"/>
    <s v="Q"/>
    <n v="1"/>
    <n v="8"/>
    <n v="12"/>
    <n v="1"/>
    <n v="0.75"/>
    <x v="19"/>
    <s v="НР"/>
    <s v="ДОКТ"/>
    <n v="1976"/>
    <n v="2"/>
    <n v="1"/>
    <n v="1"/>
    <x v="9"/>
    <s v="Дорошкевич Анна Геннадьевна$10.17223/25421379/24/1"/>
    <n v="1"/>
    <n v="0.16666666666666666"/>
    <s v="Geosfernye Issledovaniya"/>
    <x v="138"/>
  </r>
  <r>
    <x v="121"/>
    <s v="Q"/>
    <n v="1"/>
    <n v="8"/>
    <n v="12"/>
    <n v="1"/>
    <n v="0.75"/>
    <x v="166"/>
    <s v="ИТР"/>
    <s v="БС"/>
    <n v="1998"/>
    <n v="2"/>
    <m/>
    <n v="0"/>
    <x v="9"/>
    <s v="Зубакова Елизавета Анатольевна$10.17223/25421379/24/1"/>
    <n v="1"/>
    <n v="0.16666666666666666"/>
    <s v="Geosfernye Issledovaniya"/>
    <x v="138"/>
  </r>
  <r>
    <x v="121"/>
    <s v="Q"/>
    <n v="1"/>
    <n v="8"/>
    <n v="12"/>
    <n v="1"/>
    <n v="1.5"/>
    <x v="20"/>
    <s v="СНС"/>
    <s v="КАНД"/>
    <n v="1982"/>
    <n v="1"/>
    <m/>
    <n v="0"/>
    <x v="9"/>
    <s v="Избродин Иван Александрович$10.17223/25421379/24/1"/>
    <n v="1"/>
    <n v="0.16666666666666666"/>
    <s v="Geosfernye Issledovaniya"/>
    <x v="138"/>
  </r>
  <r>
    <x v="121"/>
    <s v="Q"/>
    <n v="1"/>
    <n v="8"/>
    <n v="12"/>
    <n v="1"/>
    <n v="1.5"/>
    <x v="95"/>
    <s v="МНС"/>
    <s v="БС"/>
    <n v="1986"/>
    <n v="1"/>
    <m/>
    <n v="0"/>
    <x v="8"/>
    <s v="Пономарчук Антон Викторович$10.17223/25421379/24/1"/>
    <n v="1"/>
    <n v="0.16666666666666666"/>
    <s v="Geosfernye Issledovaniya"/>
    <x v="139"/>
  </r>
  <r>
    <x v="121"/>
    <s v="Q"/>
    <n v="1"/>
    <n v="8"/>
    <n v="12"/>
    <n v="1"/>
    <n v="0.75"/>
    <x v="96"/>
    <s v="СНС"/>
    <s v="КАНД"/>
    <n v="1987"/>
    <n v="2"/>
    <m/>
    <n v="0"/>
    <x v="9"/>
    <s v="Прокопьев Илья Романович$10.17223/25421379/24/1"/>
    <n v="1"/>
    <n v="0.16666666666666666"/>
    <s v="Geosfernye Issledovaniya"/>
    <x v="138"/>
  </r>
  <r>
    <x v="121"/>
    <s v="Q"/>
    <n v="1"/>
    <n v="8"/>
    <n v="12"/>
    <n v="1"/>
    <n v="1.5"/>
    <x v="97"/>
    <s v="СНС"/>
    <s v="ДОКТ"/>
    <n v="1964"/>
    <n v="1"/>
    <m/>
    <n v="0"/>
    <x v="3"/>
    <s v="Шарыгин Виктор Викторович$10.17223/25421379/24/1"/>
    <n v="1"/>
    <n v="0.16666666666666666"/>
    <s v="Geosfernye Issledovaniya"/>
    <x v="140"/>
  </r>
  <r>
    <x v="122"/>
    <s v="Q"/>
    <n v="1"/>
    <n v="6"/>
    <n v="12"/>
    <n v="1"/>
    <n v="2"/>
    <x v="167"/>
    <s v="ВНС"/>
    <s v="ДОКТ"/>
    <n v="1940"/>
    <n v="1"/>
    <m/>
    <n v="0"/>
    <x v="10"/>
    <s v="Заякина Светлана Борисовна$10.17223/25421379/24/4"/>
    <n v="1"/>
    <n v="0.2"/>
    <s v="Geosfernye Issledovaniya"/>
    <x v="141"/>
  </r>
  <r>
    <x v="122"/>
    <s v="Q"/>
    <n v="1"/>
    <n v="6"/>
    <n v="12"/>
    <n v="1"/>
    <n v="2"/>
    <x v="35"/>
    <s v="ВНС"/>
    <s v="ДОКТ"/>
    <n v="1954"/>
    <n v="1"/>
    <m/>
    <n v="0"/>
    <x v="14"/>
    <s v="Леонова Галина Александровна$10.17223/25421379/24/4"/>
    <n v="1"/>
    <n v="0.2"/>
    <s v="Geosfernye Issledovaniya"/>
    <x v="141"/>
  </r>
  <r>
    <x v="122"/>
    <s v="Q"/>
    <n v="1"/>
    <n v="6"/>
    <n v="12"/>
    <n v="1"/>
    <n v="2"/>
    <x v="36"/>
    <s v="СНС"/>
    <s v="КАНД"/>
    <n v="1984"/>
    <n v="1"/>
    <n v="1"/>
    <n v="1"/>
    <x v="14"/>
    <s v="Мальцев Антон Евгеньевич$10.17223/25421379/24/4"/>
    <n v="1"/>
    <n v="0.2"/>
    <s v="Geosfernye Issledovaniya"/>
    <x v="141"/>
  </r>
  <r>
    <x v="122"/>
    <s v="Q"/>
    <n v="1"/>
    <n v="6"/>
    <n v="12"/>
    <n v="1"/>
    <n v="2"/>
    <x v="100"/>
    <s v="НС"/>
    <s v="БС"/>
    <n v="1973"/>
    <n v="1"/>
    <m/>
    <n v="0"/>
    <x v="0"/>
    <s v="Мирошниченко Леонид Валерьевич$10.17223/25421379/24/4"/>
    <n v="1"/>
    <n v="0.2"/>
    <s v="Geosfernye Issledovaniya"/>
    <x v="141"/>
  </r>
  <r>
    <x v="122"/>
    <s v="Q"/>
    <n v="1"/>
    <n v="6"/>
    <n v="12"/>
    <n v="1"/>
    <n v="2"/>
    <x v="40"/>
    <s v="МНС"/>
    <s v="БС"/>
    <n v="1993"/>
    <n v="1"/>
    <m/>
    <n v="0"/>
    <x v="10"/>
    <s v="Шавекин Алексей Сергеевич$10.17223/25421379/24/4"/>
    <n v="1"/>
    <n v="0.2"/>
    <s v="Geosfernye Issledovaniya"/>
    <x v="141"/>
  </r>
  <r>
    <x v="123"/>
    <s v="Q"/>
    <n v="1"/>
    <n v="2"/>
    <n v="12"/>
    <n v="1"/>
    <n v="6"/>
    <x v="24"/>
    <s v="СНС"/>
    <s v="КАНД"/>
    <n v="1987"/>
    <n v="1"/>
    <n v="1"/>
    <n v="1"/>
    <x v="10"/>
    <s v="Мягкая Ирина Николаевна$10.17223/25421379/24/5"/>
    <n v="1"/>
    <n v="0.5"/>
    <s v="Geosfernye Issledovaniya"/>
    <x v="142"/>
  </r>
  <r>
    <x v="123"/>
    <s v="Q"/>
    <n v="1"/>
    <n v="2"/>
    <n v="12"/>
    <n v="1"/>
    <n v="6"/>
    <x v="25"/>
    <s v="НС"/>
    <s v="БС"/>
    <n v="1990"/>
    <n v="1"/>
    <m/>
    <n v="0"/>
    <x v="10"/>
    <s v="Сарыг-оол Багай-оол Юрьевич$10.17223/25421379/24/5"/>
    <n v="1"/>
    <n v="0.5"/>
    <s v="Geosfernye Issledovaniya"/>
    <x v="142"/>
  </r>
  <r>
    <x v="124"/>
    <s v="Q"/>
    <n v="1"/>
    <n v="4"/>
    <n v="12"/>
    <n v="1"/>
    <n v="3"/>
    <x v="101"/>
    <s v="ВНС"/>
    <s v="ДОКТ"/>
    <n v="1957"/>
    <n v="1"/>
    <m/>
    <n v="0"/>
    <x v="2"/>
    <s v="Лиханов Игорь Иванович$10.17223/25421379/25/1"/>
    <n v="1"/>
    <n v="0.33333333333333331"/>
    <s v="Geosfernye Issledovaniya"/>
    <x v="143"/>
  </r>
  <r>
    <x v="124"/>
    <s v="Q"/>
    <n v="1"/>
    <n v="4"/>
    <n v="12"/>
    <n v="1"/>
    <n v="3"/>
    <x v="124"/>
    <s v="ГНС"/>
    <s v="ДОКТ"/>
    <n v="1934"/>
    <n v="1"/>
    <m/>
    <n v="0"/>
    <x v="2"/>
    <s v="Ревердатто Владимир Викторович$10.17223/25421379/25/1"/>
    <n v="1"/>
    <n v="0.33333333333333331"/>
    <s v="Geosfernye Issledovaniya"/>
    <x v="143"/>
  </r>
  <r>
    <x v="124"/>
    <s v="Q"/>
    <n v="1"/>
    <n v="4"/>
    <n v="12"/>
    <n v="1"/>
    <n v="3"/>
    <x v="140"/>
    <s v="СНС"/>
    <s v="КАНД"/>
    <n v="1979"/>
    <n v="1"/>
    <m/>
    <n v="0"/>
    <x v="5"/>
    <s v="Сухоруков Василий Петрович$10.17223/25421379/25/1"/>
    <n v="1"/>
    <n v="0.33333333333333331"/>
    <s v="Geosfernye Issledovaniya"/>
    <x v="144"/>
  </r>
  <r>
    <x v="125"/>
    <s v="Q"/>
    <n v="1"/>
    <n v="6"/>
    <n v="12"/>
    <n v="1"/>
    <n v="1"/>
    <x v="19"/>
    <s v="НР"/>
    <s v="ДОКТ"/>
    <n v="1976"/>
    <n v="2"/>
    <m/>
    <n v="0"/>
    <x v="9"/>
    <s v="Дорошкевич Анна Геннадьевна$10.17223/25421379/25/3"/>
    <n v="1"/>
    <n v="0.2"/>
    <s v="Geosfernye Issledovaniya"/>
    <x v="145"/>
  </r>
  <r>
    <x v="125"/>
    <s v="Q"/>
    <n v="1"/>
    <n v="6"/>
    <n v="12"/>
    <n v="1"/>
    <n v="2"/>
    <x v="20"/>
    <s v="СНС"/>
    <s v="КАНД"/>
    <n v="1982"/>
    <n v="1"/>
    <m/>
    <n v="0"/>
    <x v="9"/>
    <s v="Избродин Иван Александрович$10.17223/25421379/25/3"/>
    <n v="1"/>
    <n v="0.2"/>
    <s v="Geosfernye Issledovaniya"/>
    <x v="145"/>
  </r>
  <r>
    <x v="125"/>
    <s v="Q"/>
    <n v="1"/>
    <n v="6"/>
    <n v="12"/>
    <n v="1"/>
    <n v="2"/>
    <x v="93"/>
    <s v="МНС"/>
    <s v="БС"/>
    <n v="1996"/>
    <n v="1"/>
    <m/>
    <n v="0"/>
    <x v="9"/>
    <s v="Крук Михаил Николаевич$10.17223/25421379/25/3"/>
    <n v="1"/>
    <n v="0.2"/>
    <s v="Geosfernye Issledovaniya"/>
    <x v="145"/>
  </r>
  <r>
    <x v="125"/>
    <s v="Q"/>
    <n v="1"/>
    <n v="6"/>
    <n v="12"/>
    <n v="1"/>
    <n v="2"/>
    <x v="95"/>
    <s v="МНС"/>
    <s v="БС"/>
    <n v="1986"/>
    <n v="1"/>
    <m/>
    <n v="0"/>
    <x v="8"/>
    <s v="Пономарчук Антон Викторович$10.17223/25421379/25/3"/>
    <n v="1"/>
    <n v="0.2"/>
    <s v="Geosfernye Issledovaniya"/>
    <x v="146"/>
  </r>
  <r>
    <x v="125"/>
    <s v="Q"/>
    <n v="1"/>
    <n v="6"/>
    <n v="12"/>
    <n v="1"/>
    <n v="1"/>
    <x v="96"/>
    <s v="СНС"/>
    <s v="КАНД"/>
    <n v="1987"/>
    <n v="2"/>
    <n v="1"/>
    <n v="1"/>
    <x v="9"/>
    <s v="Прокопьев Илья Романович$10.17223/25421379/25/3"/>
    <n v="1"/>
    <n v="0.2"/>
    <s v="Geosfernye Issledovaniya"/>
    <x v="145"/>
  </r>
  <r>
    <x v="126"/>
    <s v="Q"/>
    <n v="1"/>
    <n v="4"/>
    <n v="12"/>
    <n v="1"/>
    <n v="3"/>
    <x v="41"/>
    <s v="СНС"/>
    <s v="КАНД"/>
    <n v="1937"/>
    <n v="1"/>
    <m/>
    <n v="0"/>
    <x v="14"/>
    <s v="Бобров Владислав Андреевич$10.17223/25421379/25/5"/>
    <n v="1"/>
    <n v="0.33333333333333331"/>
    <s v="Geosfernye Issledovaniya"/>
    <x v="147"/>
  </r>
  <r>
    <x v="126"/>
    <s v="Q"/>
    <n v="1"/>
    <n v="4"/>
    <n v="12"/>
    <n v="1"/>
    <n v="3"/>
    <x v="35"/>
    <s v="ВНС"/>
    <s v="ДОКТ"/>
    <n v="1954"/>
    <n v="1"/>
    <n v="1"/>
    <n v="1"/>
    <x v="14"/>
    <s v="Леонова Галина Александровна$10.17223/25421379/25/5"/>
    <n v="1"/>
    <n v="0.33333333333333331"/>
    <s v="Geosfernye Issledovaniya"/>
    <x v="147"/>
  </r>
  <r>
    <x v="126"/>
    <s v="Q"/>
    <n v="1"/>
    <n v="4"/>
    <n v="12"/>
    <n v="1"/>
    <n v="3"/>
    <x v="36"/>
    <s v="СНС"/>
    <s v="КАНД"/>
    <n v="1984"/>
    <n v="1"/>
    <m/>
    <n v="0"/>
    <x v="14"/>
    <s v="Мальцев Антон Евгеньевич$10.17223/25421379/25/5"/>
    <n v="1"/>
    <n v="0.33333333333333331"/>
    <s v="Geosfernye Issledovaniya"/>
    <x v="147"/>
  </r>
  <r>
    <x v="127"/>
    <s v="Q1"/>
    <n v="1"/>
    <n v="4"/>
    <n v="4.2"/>
    <n v="30"/>
    <n v="15.75"/>
    <x v="168"/>
    <s v="НР"/>
    <s v="ДОКТ"/>
    <n v="1956"/>
    <n v="2"/>
    <n v="1"/>
    <n v="1"/>
    <x v="17"/>
    <s v="Буслов Михаил Михайлович$10.18261/let.55.1.7"/>
    <n v="1"/>
    <n v="0.5"/>
    <s v="Lethaia"/>
    <x v="148"/>
  </r>
  <r>
    <x v="127"/>
    <s v="Q1"/>
    <n v="1"/>
    <n v="4"/>
    <n v="4.2"/>
    <n v="30"/>
    <n v="15.75"/>
    <x v="66"/>
    <s v="НС"/>
    <s v="КАНД"/>
    <n v="1989"/>
    <n v="2"/>
    <m/>
    <n v="0"/>
    <x v="17"/>
    <s v="Куликова Анна Викторовна$10.18261/let.55.1.7"/>
    <n v="1"/>
    <n v="0.5"/>
    <s v="Lethaia"/>
    <x v="148"/>
  </r>
  <r>
    <x v="128"/>
    <s v="S"/>
    <m/>
    <n v="5"/>
    <n v="12"/>
    <n v="1"/>
    <n v="2.4"/>
    <x v="22"/>
    <s v="СНС"/>
    <s v="КАНД"/>
    <n v="1979"/>
    <n v="1"/>
    <m/>
    <n v="0"/>
    <x v="10"/>
    <s v="Густайтис Мария Алексеевна$10.18412/1816-0395-2022-2-44-50"/>
    <n v="1"/>
    <n v="0.2"/>
    <s v="Экология и промышленность России"/>
    <x v="149"/>
  </r>
  <r>
    <x v="128"/>
    <s v="S"/>
    <m/>
    <n v="5"/>
    <n v="12"/>
    <n v="1"/>
    <n v="2.4"/>
    <x v="169"/>
    <s v="НС"/>
    <s v="БС"/>
    <n v="1984"/>
    <n v="1"/>
    <m/>
    <n v="0"/>
    <x v="10"/>
    <s v="Кириченко Иван Сергеевич$10.18412/1816-0395-2022-2-44-50"/>
    <n v="1"/>
    <n v="0.2"/>
    <s v="Экология и промышленность России"/>
    <x v="149"/>
  </r>
  <r>
    <x v="128"/>
    <s v="S"/>
    <m/>
    <n v="5"/>
    <n v="12"/>
    <n v="1"/>
    <n v="2.4"/>
    <x v="23"/>
    <s v="СНС"/>
    <s v="КАНД"/>
    <n v="1968"/>
    <n v="1"/>
    <m/>
    <n v="0"/>
    <x v="10"/>
    <s v="Лазарева Елена Владимировна$10.18412/1816-0395-2022-2-44-50"/>
    <n v="1"/>
    <n v="0.2"/>
    <s v="Экология и промышленность России"/>
    <x v="149"/>
  </r>
  <r>
    <x v="128"/>
    <s v="S"/>
    <m/>
    <n v="5"/>
    <n v="12"/>
    <n v="1"/>
    <n v="2.4"/>
    <x v="24"/>
    <s v="СНС"/>
    <s v="КАНД"/>
    <n v="1987"/>
    <n v="1"/>
    <n v="1"/>
    <n v="0"/>
    <x v="10"/>
    <s v="Мягкая Ирина Николаевна$10.18412/1816-0395-2022-2-44-50"/>
    <n v="1"/>
    <n v="0.2"/>
    <s v="Экология и промышленность России"/>
    <x v="149"/>
  </r>
  <r>
    <x v="128"/>
    <s v="S"/>
    <m/>
    <n v="5"/>
    <n v="12"/>
    <n v="1"/>
    <n v="2.4"/>
    <x v="25"/>
    <s v="НС"/>
    <s v="БС"/>
    <n v="1990"/>
    <n v="1"/>
    <m/>
    <n v="0"/>
    <x v="10"/>
    <s v="Сарыг-оол Багай-оол Юрьевич$10.18412/1816-0395-2022-2-44-50"/>
    <n v="1"/>
    <n v="0.2"/>
    <s v="Экология и промышленность России"/>
    <x v="149"/>
  </r>
  <r>
    <x v="129"/>
    <s v="Q"/>
    <m/>
    <n v="3"/>
    <n v="12"/>
    <n v="1"/>
    <n v="4"/>
    <x v="84"/>
    <s v="СНС"/>
    <s v="КАНД"/>
    <n v="1957"/>
    <n v="1"/>
    <n v="1"/>
    <n v="0"/>
    <x v="12"/>
    <s v="Бабич Юрий Васильевич$10.18799/24131830/2022/10/3575"/>
    <n v="1"/>
    <n v="0.33333333333333331"/>
    <s v="Bulletin of the Tomsk Polytechnic University, Geo Assets Engineering"/>
    <x v="150"/>
  </r>
  <r>
    <x v="129"/>
    <s v="Q"/>
    <m/>
    <n v="3"/>
    <n v="12"/>
    <n v="1"/>
    <n v="4"/>
    <x v="27"/>
    <s v="СНС"/>
    <s v="ДОКТ"/>
    <n v="1972"/>
    <n v="1"/>
    <m/>
    <n v="0"/>
    <x v="12"/>
    <s v="Жимулев Егор Игоревич$10.18799/24131830/2022/10/3575"/>
    <n v="1"/>
    <n v="0.33333333333333331"/>
    <s v="Bulletin of the Tomsk Polytechnic University, Geo Assets Engineering"/>
    <x v="150"/>
  </r>
  <r>
    <x v="129"/>
    <s v="Q"/>
    <m/>
    <n v="3"/>
    <n v="12"/>
    <n v="1"/>
    <n v="4"/>
    <x v="31"/>
    <s v="СНС"/>
    <s v="ДОКТ"/>
    <n v="1972"/>
    <n v="1"/>
    <m/>
    <n v="0"/>
    <x v="12"/>
    <s v="Чепуров Алексей Анатольевич$10.18799/24131830/2022/10/3575"/>
    <n v="1"/>
    <n v="0.33333333333333331"/>
    <s v="Bulletin of the Tomsk Polytechnic University, Geo Assets Engineering"/>
    <x v="150"/>
  </r>
  <r>
    <x v="130"/>
    <s v="Q"/>
    <n v="1"/>
    <n v="5"/>
    <n v="12"/>
    <n v="1"/>
    <n v="2.4"/>
    <x v="22"/>
    <s v="СНС"/>
    <s v="КАНД"/>
    <n v="1979"/>
    <n v="1"/>
    <m/>
    <n v="0"/>
    <x v="10"/>
    <s v="Густайтис Мария Алексеевна$10.18799/24131830/2022/4/3273"/>
    <n v="1"/>
    <n v="0.2"/>
    <s v="Bulletin of the Tomsk Polytechnic University, Geo Assets Engineering"/>
    <x v="151"/>
  </r>
  <r>
    <x v="130"/>
    <s v="Q"/>
    <n v="1"/>
    <n v="5"/>
    <n v="12"/>
    <n v="1"/>
    <n v="2.4"/>
    <x v="169"/>
    <s v="НС"/>
    <s v="БС"/>
    <n v="1984"/>
    <n v="1"/>
    <m/>
    <n v="0"/>
    <x v="10"/>
    <s v="Кириченко Иван Сергеевич$10.18799/24131830/2022/4/3273"/>
    <n v="1"/>
    <n v="0.2"/>
    <s v="Bulletin of the Tomsk Polytechnic University, Geo Assets Engineering"/>
    <x v="151"/>
  </r>
  <r>
    <x v="130"/>
    <s v="Q"/>
    <n v="1"/>
    <n v="5"/>
    <n v="12"/>
    <n v="1"/>
    <n v="2.4"/>
    <x v="23"/>
    <s v="СНС"/>
    <s v="КАНД"/>
    <n v="1968"/>
    <n v="1"/>
    <m/>
    <n v="0"/>
    <x v="10"/>
    <s v="Лазарева Елена Владимировна$10.18799/24131830/2022/4/3273"/>
    <n v="1"/>
    <n v="0.2"/>
    <s v="Bulletin of the Tomsk Polytechnic University, Geo Assets Engineering"/>
    <x v="151"/>
  </r>
  <r>
    <x v="130"/>
    <s v="Q"/>
    <n v="1"/>
    <n v="5"/>
    <n v="12"/>
    <n v="1"/>
    <n v="2.4"/>
    <x v="24"/>
    <s v="СНС"/>
    <s v="КАНД"/>
    <n v="1987"/>
    <n v="1"/>
    <n v="1"/>
    <n v="1"/>
    <x v="10"/>
    <s v="Мягкая Ирина Николаевна$10.18799/24131830/2022/4/3273"/>
    <n v="1"/>
    <n v="0.2"/>
    <s v="Bulletin of the Tomsk Polytechnic University, Geo Assets Engineering"/>
    <x v="151"/>
  </r>
  <r>
    <x v="130"/>
    <s v="Q"/>
    <n v="1"/>
    <n v="5"/>
    <n v="12"/>
    <n v="1"/>
    <n v="2.4"/>
    <x v="25"/>
    <s v="НС"/>
    <s v="БС"/>
    <n v="1990"/>
    <n v="1"/>
    <m/>
    <n v="0"/>
    <x v="10"/>
    <s v="Сарыг-оол Багай-оол Юрьевич$10.18799/24131830/2022/4/3273"/>
    <n v="1"/>
    <n v="0.2"/>
    <s v="Bulletin of the Tomsk Polytechnic University, Geo Assets Engineering"/>
    <x v="151"/>
  </r>
  <r>
    <x v="131"/>
    <s v="Q"/>
    <n v="1"/>
    <n v="6"/>
    <n v="12"/>
    <n v="1"/>
    <n v="2"/>
    <x v="149"/>
    <s v="СНС"/>
    <s v="КАНД"/>
    <n v="1983"/>
    <n v="1"/>
    <m/>
    <n v="0"/>
    <x v="10"/>
    <s v="Белянин Дмитрий Константинович$10.18799/24131830/2022/9/3683"/>
    <n v="1"/>
    <n v="0.16666666666666666"/>
    <s v="Bulletin of the Tomsk Polytechnic University, Geo Assets Engineering"/>
    <x v="152"/>
  </r>
  <r>
    <x v="131"/>
    <s v="Q"/>
    <n v="1"/>
    <n v="6"/>
    <n v="12"/>
    <n v="1"/>
    <n v="2"/>
    <x v="170"/>
    <s v="НС"/>
    <s v="КАНД"/>
    <n v="1984"/>
    <n v="1"/>
    <m/>
    <n v="0"/>
    <x v="14"/>
    <s v="Восель Юлия Сергеевна$10.18799/24131830/2022/9/3683"/>
    <n v="1"/>
    <n v="0.16666666666666666"/>
    <s v="Bulletin of the Tomsk Polytechnic University, Geo Assets Engineering"/>
    <x v="152"/>
  </r>
  <r>
    <x v="131"/>
    <s v="Q"/>
    <n v="1"/>
    <n v="6"/>
    <n v="12"/>
    <n v="1"/>
    <n v="2"/>
    <x v="171"/>
    <s v="СНС"/>
    <s v="КАНД"/>
    <n v="1977"/>
    <n v="1"/>
    <n v="1"/>
    <n v="1"/>
    <x v="14"/>
    <s v="Кропачева Марья Юрьевна$10.18799/24131830/2022/9/3683"/>
    <n v="1"/>
    <n v="0.16666666666666666"/>
    <s v="Bulletin of the Tomsk Polytechnic University, Geo Assets Engineering"/>
    <x v="152"/>
  </r>
  <r>
    <x v="131"/>
    <s v="Q"/>
    <n v="1"/>
    <n v="6"/>
    <n v="12"/>
    <n v="1"/>
    <n v="2"/>
    <x v="172"/>
    <s v="ИТР"/>
    <s v="БС"/>
    <n v="1959"/>
    <n v="1"/>
    <m/>
    <n v="0"/>
    <x v="14"/>
    <s v="Макарова Ирина Владимировна$10.18799/24131830/2022/9/3683"/>
    <n v="1"/>
    <n v="0.16666666666666666"/>
    <s v="Bulletin of the Tomsk Polytechnic University, Geo Assets Engineering"/>
    <x v="152"/>
  </r>
  <r>
    <x v="131"/>
    <s v="Q"/>
    <n v="1"/>
    <n v="6"/>
    <n v="12"/>
    <n v="1"/>
    <n v="2"/>
    <x v="37"/>
    <s v="МНС"/>
    <s v="БС"/>
    <n v="1994"/>
    <n v="1"/>
    <m/>
    <n v="0"/>
    <x v="14"/>
    <s v="Мезина Ксения Александровна$10.18799/24131830/2022/9/3683"/>
    <n v="1"/>
    <n v="0.16666666666666666"/>
    <s v="Bulletin of the Tomsk Polytechnic University, Geo Assets Engineering"/>
    <x v="152"/>
  </r>
  <r>
    <x v="131"/>
    <s v="Q"/>
    <n v="1"/>
    <n v="6"/>
    <n v="12"/>
    <n v="1"/>
    <n v="2"/>
    <x v="38"/>
    <s v="СНС"/>
    <s v="КАНД"/>
    <n v="1961"/>
    <n v="1"/>
    <m/>
    <n v="0"/>
    <x v="14"/>
    <s v="Мельгунов Михаил Сергеевич$10.18799/24131830/2022/9/3683"/>
    <n v="1"/>
    <n v="0.16666666666666666"/>
    <s v="Bulletin of the Tomsk Polytechnic University, Geo Assets Engineering"/>
    <x v="152"/>
  </r>
  <r>
    <x v="132"/>
    <s v="V"/>
    <m/>
    <n v="4"/>
    <n v="7"/>
    <n v="1"/>
    <n v="1.75"/>
    <x v="17"/>
    <s v="ВНС"/>
    <s v="ДОКТ"/>
    <n v="1961"/>
    <n v="1"/>
    <m/>
    <n v="0"/>
    <x v="8"/>
    <s v="Травин Алексей Валентинович$10.19110/geov.2022.6.1"/>
    <n v="1"/>
    <n v="1"/>
    <s v="Вестник геонаук"/>
    <x v="153"/>
  </r>
  <r>
    <x v="133"/>
    <s v="S"/>
    <m/>
    <n v="3"/>
    <n v="12"/>
    <n v="1"/>
    <n v="2"/>
    <x v="108"/>
    <s v="СНС"/>
    <s v="КАНД"/>
    <n v="1989"/>
    <n v="2"/>
    <m/>
    <n v="0"/>
    <x v="20"/>
    <s v="Ветров Евгений Валерьевич$10.20403/2078-0575-2022-2-10-23"/>
    <n v="1"/>
    <n v="0.33333333333333331"/>
    <s v="Geology and mineral resources of Siberia"/>
    <x v="154"/>
  </r>
  <r>
    <x v="133"/>
    <s v="S"/>
    <m/>
    <n v="3"/>
    <n v="12"/>
    <n v="1"/>
    <n v="4"/>
    <x v="109"/>
    <s v="НС"/>
    <s v="КАНД"/>
    <n v="1987"/>
    <n v="1"/>
    <n v="1"/>
    <n v="0"/>
    <x v="20"/>
    <s v="Ветрова Наталья Игоревна$10.20403/2078-0575-2022-2-10-23"/>
    <n v="1"/>
    <n v="0.33333333333333331"/>
    <s v="Geology and mineral resources of Siberia"/>
    <x v="154"/>
  </r>
  <r>
    <x v="133"/>
    <s v="S"/>
    <m/>
    <n v="3"/>
    <n v="12"/>
    <n v="1"/>
    <n v="4"/>
    <x v="139"/>
    <s v="ГНС"/>
    <s v="ДОКТ"/>
    <n v="1968"/>
    <n v="1"/>
    <m/>
    <n v="0"/>
    <x v="20"/>
    <s v="Летникова Елена Феликсовна$10.20403/2078-0575-2022-2-10-23"/>
    <n v="1"/>
    <n v="0.33333333333333331"/>
    <s v="Geology and mineral resources of Siberia"/>
    <x v="154"/>
  </r>
  <r>
    <x v="134"/>
    <s v="S"/>
    <m/>
    <n v="3"/>
    <n v="12"/>
    <n v="1"/>
    <n v="4"/>
    <x v="172"/>
    <s v="ИТР"/>
    <s v="БС"/>
    <n v="1959"/>
    <n v="1"/>
    <m/>
    <n v="0"/>
    <x v="14"/>
    <s v="Макарова Ирина Владимировна$10.20403/2078-0575-2022-2-68-77"/>
    <n v="1"/>
    <n v="0.33333333333333331"/>
    <s v="Геология и минерально-сырьевые ресурсы Сибири"/>
    <x v="155"/>
  </r>
  <r>
    <x v="134"/>
    <s v="S"/>
    <m/>
    <n v="3"/>
    <n v="12"/>
    <n v="1"/>
    <n v="4"/>
    <x v="38"/>
    <s v="СНС"/>
    <s v="КАНД"/>
    <n v="1961"/>
    <n v="1"/>
    <m/>
    <n v="0"/>
    <x v="14"/>
    <s v="Мельгунов Михаил Сергеевич$10.20403/2078-0575-2022-2-68-77"/>
    <n v="1"/>
    <n v="0.33333333333333331"/>
    <s v="Геология и минерально-сырьевые ресурсы Сибири"/>
    <x v="155"/>
  </r>
  <r>
    <x v="134"/>
    <s v="S"/>
    <m/>
    <n v="3"/>
    <n v="12"/>
    <n v="1"/>
    <n v="4"/>
    <x v="173"/>
    <s v="МНС"/>
    <s v="КАНД"/>
    <n v="1981"/>
    <n v="1"/>
    <n v="1"/>
    <n v="0"/>
    <x v="14"/>
    <s v="Чугуевский Алексей Викторович$10.20403/2078-0575-2022-2-68-77"/>
    <n v="1"/>
    <n v="0.33333333333333331"/>
    <s v="Геология и минерально-сырьевые ресурсы Сибири"/>
    <x v="155"/>
  </r>
  <r>
    <x v="135"/>
    <s v="S"/>
    <m/>
    <n v="3"/>
    <n v="12"/>
    <n v="1"/>
    <n v="4"/>
    <x v="105"/>
    <s v="МНС"/>
    <s v="БС"/>
    <n v="1996"/>
    <n v="1"/>
    <m/>
    <n v="0"/>
    <x v="10"/>
    <s v="Малов Георгий Игоревич$10.20403/2078-0575-2022-2-88-99"/>
    <n v="1"/>
    <n v="0.33333333333333331"/>
    <s v="Геология и минерально-сырьевые ресурсы Сибири"/>
    <x v="156"/>
  </r>
  <r>
    <x v="135"/>
    <s v="S"/>
    <m/>
    <n v="3"/>
    <n v="12"/>
    <n v="1"/>
    <n v="4"/>
    <x v="106"/>
    <s v="НС"/>
    <s v="КАНД"/>
    <n v="1992"/>
    <n v="1"/>
    <m/>
    <n v="0"/>
    <x v="10"/>
    <s v="Овдина Екатерина Андреевна$10.20403/2078-0575-2022-2-88-99"/>
    <n v="1"/>
    <n v="0.33333333333333331"/>
    <s v="Геология и минерально-сырьевые ресурсы Сибири"/>
    <x v="156"/>
  </r>
  <r>
    <x v="135"/>
    <s v="S"/>
    <m/>
    <n v="3"/>
    <n v="12"/>
    <n v="1"/>
    <n v="4"/>
    <x v="107"/>
    <s v="ВНС"/>
    <s v="ДОКТ"/>
    <n v="1964"/>
    <n v="1"/>
    <n v="1"/>
    <n v="0"/>
    <x v="10"/>
    <s v="Страховенко Вера Дмитриевна$10.20403/2078-0575-2022-2-88-99"/>
    <n v="1"/>
    <n v="0.33333333333333331"/>
    <s v="Геология и минерально-сырьевые ресурсы Сибири"/>
    <x v="156"/>
  </r>
  <r>
    <x v="136"/>
    <s v="S"/>
    <m/>
    <n v="7"/>
    <n v="12"/>
    <n v="1"/>
    <n v="1.7142857142857142"/>
    <x v="35"/>
    <s v="ВНС"/>
    <s v="ДОКТ"/>
    <n v="1954"/>
    <n v="1"/>
    <m/>
    <n v="0"/>
    <x v="14"/>
    <s v="Леонова Галина Александровна$10.20403/2078-0575-2022-3-55-71"/>
    <n v="1"/>
    <n v="0.33333333333333331"/>
    <s v="Геология и минерально-сырьевые ресурсы Сибири"/>
    <x v="157"/>
  </r>
  <r>
    <x v="136"/>
    <s v="S"/>
    <m/>
    <n v="7"/>
    <n v="12"/>
    <n v="1"/>
    <n v="1.7142857142857142"/>
    <x v="36"/>
    <s v="СНС"/>
    <s v="КАНД"/>
    <n v="1984"/>
    <n v="1"/>
    <n v="1"/>
    <n v="0"/>
    <x v="14"/>
    <s v="Мальцев Антон Евгеньевич$10.20403/2078-0575-2022-3-55-71"/>
    <n v="1"/>
    <n v="0.33333333333333331"/>
    <s v="Геология и минерально-сырьевые ресурсы Сибири"/>
    <x v="157"/>
  </r>
  <r>
    <x v="136"/>
    <s v="S"/>
    <m/>
    <n v="7"/>
    <n v="12"/>
    <n v="1"/>
    <n v="1.7142857142857142"/>
    <x v="40"/>
    <s v="МНС"/>
    <s v="БС"/>
    <n v="1993"/>
    <n v="1"/>
    <m/>
    <n v="0"/>
    <x v="10"/>
    <s v="Шавекин Алексей Сергеевич$10.20403/2078-0575-2022-3-55-71"/>
    <n v="1"/>
    <n v="0.33333333333333331"/>
    <s v="Геология и минерально-сырьевые ресурсы Сибири"/>
    <x v="157"/>
  </r>
  <r>
    <x v="137"/>
    <s v="S"/>
    <m/>
    <n v="2"/>
    <n v="12"/>
    <n v="1"/>
    <n v="3"/>
    <x v="174"/>
    <s v="ИТР"/>
    <s v="БС"/>
    <n v="1994"/>
    <n v="2"/>
    <m/>
    <n v="0"/>
    <x v="0"/>
    <s v="Голованов Семен Евгеньевич$10.20403/2078-0575-2022-4-14-21"/>
    <n v="1"/>
    <n v="0.5"/>
    <s v="Геология и минерально-сырьевые ресурсы Сибири"/>
    <x v="158"/>
  </r>
  <r>
    <x v="137"/>
    <s v="S"/>
    <m/>
    <n v="2"/>
    <n v="12"/>
    <n v="1"/>
    <n v="6"/>
    <x v="75"/>
    <s v="СНС"/>
    <s v="КАНД"/>
    <n v="1991"/>
    <n v="1"/>
    <n v="1"/>
    <n v="0"/>
    <x v="0"/>
    <s v="Маликов Дмитрий Геннадьевич$10.20403/2078-0575-2022-4-14-21"/>
    <n v="1"/>
    <n v="0.5"/>
    <s v="Геология и минерально-сырьевые ресурсы Сибири"/>
    <x v="158"/>
  </r>
  <r>
    <x v="138"/>
    <s v="Q4"/>
    <n v="1"/>
    <n v="3"/>
    <n v="0.8"/>
    <n v="45"/>
    <n v="12"/>
    <x v="175"/>
    <s v="ВНС"/>
    <s v="КАНД"/>
    <n v="1937"/>
    <n v="1"/>
    <n v="1"/>
    <n v="1"/>
    <x v="3"/>
    <s v="Панина Лия Ивановна$10.2113/RGG20204251"/>
    <n v="1"/>
    <n v="0.33333333333333331"/>
    <s v="Russian Geology and Geophysics"/>
    <x v="159"/>
  </r>
  <r>
    <x v="138"/>
    <s v="Q4"/>
    <n v="1"/>
    <n v="3"/>
    <n v="0.8"/>
    <n v="45"/>
    <n v="12"/>
    <x v="176"/>
    <s v="НС"/>
    <s v="КАНД"/>
    <n v="1986"/>
    <n v="1"/>
    <m/>
    <n v="0"/>
    <x v="3"/>
    <s v="Рокосова Елена Юрьевна$10.2113/RGG20204251"/>
    <n v="1"/>
    <n v="0.33333333333333331"/>
    <s v="Russian Geology and Geophysics"/>
    <x v="159"/>
  </r>
  <r>
    <x v="138"/>
    <s v="Q4"/>
    <n v="1"/>
    <n v="3"/>
    <n v="0.8"/>
    <n v="45"/>
    <n v="12"/>
    <x v="177"/>
    <s v="НС"/>
    <s v="БС"/>
    <n v="1989"/>
    <n v="1"/>
    <m/>
    <n v="0"/>
    <x v="3"/>
    <s v="Рябуха Мария Алексеевна$10.2113/RGG20204251"/>
    <n v="1"/>
    <n v="0.33333333333333331"/>
    <s v="Russian Geology and Geophysics"/>
    <x v="159"/>
  </r>
  <r>
    <x v="139"/>
    <s v="Q4"/>
    <n v="1"/>
    <n v="6"/>
    <n v="0.8"/>
    <n v="45"/>
    <n v="6"/>
    <x v="178"/>
    <s v="НС"/>
    <s v="КАНД"/>
    <n v="1971"/>
    <n v="1"/>
    <m/>
    <n v="0"/>
    <x v="8"/>
    <s v="Киселева Валентина Юрьевна$10.2113/RGG20204252"/>
    <n v="1"/>
    <n v="0.33333333333333331"/>
    <s v="Russian Geology and Geophysics"/>
    <x v="160"/>
  </r>
  <r>
    <x v="139"/>
    <s v="Q4"/>
    <n v="1"/>
    <n v="6"/>
    <n v="0.8"/>
    <n v="45"/>
    <n v="6"/>
    <x v="179"/>
    <s v="СНС"/>
    <s v="ДОКТ"/>
    <n v="1958"/>
    <n v="1"/>
    <n v="1"/>
    <n v="1"/>
    <x v="6"/>
    <s v="Руднев Сергей Николаевич$10.2113/RGG20204252"/>
    <n v="1"/>
    <n v="0.33333333333333331"/>
    <s v="Russian Geology and Geophysics"/>
    <x v="160"/>
  </r>
  <r>
    <x v="139"/>
    <s v="Q4"/>
    <n v="1"/>
    <n v="6"/>
    <n v="0.8"/>
    <n v="45"/>
    <n v="6"/>
    <x v="103"/>
    <s v="ВНС"/>
    <s v="ДОКТ"/>
    <n v="1957"/>
    <n v="1"/>
    <m/>
    <n v="0"/>
    <x v="6"/>
    <s v="Туркина Ольга Михайловна$10.2113/RGG20204252"/>
    <n v="1"/>
    <n v="0.33333333333333331"/>
    <s v="Russian Geology and Geophysics"/>
    <x v="160"/>
  </r>
  <r>
    <x v="140"/>
    <s v="Q4"/>
    <n v="1"/>
    <n v="1"/>
    <n v="0.8"/>
    <n v="45"/>
    <n v="18"/>
    <x v="103"/>
    <s v="ВНС"/>
    <s v="ДОКТ"/>
    <n v="1957"/>
    <n v="2"/>
    <n v="1"/>
    <n v="1"/>
    <x v="6"/>
    <s v="Туркина Ольга Михайловна$10.2113/RGG20204255"/>
    <n v="1"/>
    <n v="1"/>
    <s v="Russian Geology and Geophysics"/>
    <x v="161"/>
  </r>
  <r>
    <x v="141"/>
    <s v="Q4"/>
    <n v="1"/>
    <n v="3"/>
    <n v="0.8"/>
    <n v="45"/>
    <n v="12"/>
    <x v="144"/>
    <s v="СНС"/>
    <s v="КАНД"/>
    <n v="1982"/>
    <n v="1"/>
    <m/>
    <n v="0"/>
    <x v="20"/>
    <s v="Жимулев Федор Игоревич$10.2113/RGG20204257"/>
    <n v="1"/>
    <n v="0.5"/>
    <s v="Russian Geology and Geophysics"/>
    <x v="162"/>
  </r>
  <r>
    <x v="141"/>
    <s v="Q4"/>
    <n v="1"/>
    <n v="3"/>
    <n v="0.8"/>
    <n v="45"/>
    <n v="12"/>
    <x v="155"/>
    <s v="ВНС"/>
    <s v="ДОКТ"/>
    <n v="1963"/>
    <n v="1"/>
    <n v="1"/>
    <n v="1"/>
    <x v="20"/>
    <s v="Новиков Игорь Станиславович$10.2113/RGG20204257"/>
    <n v="1"/>
    <n v="0.5"/>
    <s v="Russian Geology and Geophysics"/>
    <x v="162"/>
  </r>
  <r>
    <x v="142"/>
    <s v="Q4"/>
    <n v="1"/>
    <n v="1"/>
    <n v="0.8"/>
    <n v="45"/>
    <n v="36"/>
    <x v="68"/>
    <s v="ВНС"/>
    <s v="ДОКТ"/>
    <n v="1979"/>
    <n v="1"/>
    <n v="1"/>
    <n v="1"/>
    <x v="6"/>
    <s v="Хромых Сергей Владимирович$10.2113/RGG20204268"/>
    <n v="1"/>
    <n v="1"/>
    <s v="Russian Geology and Geophysics"/>
    <x v="163"/>
  </r>
  <r>
    <x v="143"/>
    <s v="Q4"/>
    <n v="1"/>
    <n v="4"/>
    <n v="0.8"/>
    <n v="45"/>
    <n v="9"/>
    <x v="59"/>
    <s v="ГНС"/>
    <s v="ДОКТ"/>
    <n v="1953"/>
    <n v="1"/>
    <m/>
    <n v="0"/>
    <x v="6"/>
    <s v="Изох Андрей Эмильевич$10.2113/RGG20204297"/>
    <n v="1"/>
    <n v="1"/>
    <s v="Russian Geology and Geophysics"/>
    <x v="164"/>
  </r>
  <r>
    <x v="144"/>
    <s v="Q4"/>
    <n v="1"/>
    <n v="2"/>
    <n v="0.8"/>
    <n v="45"/>
    <n v="18"/>
    <x v="124"/>
    <s v="ГНС"/>
    <s v="ДОКТ"/>
    <n v="1934"/>
    <n v="1"/>
    <m/>
    <n v="0"/>
    <x v="2"/>
    <s v="Ревердатто Владимир Викторович$10.2113/RGG20204309"/>
    <n v="1"/>
    <n v="0.5"/>
    <s v="Russian Geology and Geophysics"/>
    <x v="165"/>
  </r>
  <r>
    <x v="144"/>
    <s v="Q4"/>
    <n v="1"/>
    <n v="2"/>
    <n v="0.8"/>
    <n v="45"/>
    <n v="18"/>
    <x v="180"/>
    <s v="СНС"/>
    <s v="КАНД"/>
    <n v="1980"/>
    <n v="1"/>
    <n v="1"/>
    <n v="1"/>
    <x v="2"/>
    <s v="Селятицкий Александр Юрьевич$10.2113/RGG20204309"/>
    <n v="1"/>
    <n v="0.5"/>
    <s v="Russian Geology and Geophysics"/>
    <x v="165"/>
  </r>
  <r>
    <x v="145"/>
    <s v="Q4"/>
    <n v="1"/>
    <n v="5"/>
    <n v="0.8"/>
    <n v="45"/>
    <n v="7.2"/>
    <x v="125"/>
    <s v="СНС"/>
    <s v="КАНД"/>
    <n v="1968"/>
    <n v="1"/>
    <m/>
    <n v="0"/>
    <x v="11"/>
    <s v="Агашев Алексей Михайлович$10.2113/RGG20204320"/>
    <n v="1"/>
    <n v="0.25"/>
    <s v="Russian Geology and Geophysics"/>
    <x v="166"/>
  </r>
  <r>
    <x v="145"/>
    <s v="Q4"/>
    <n v="1"/>
    <n v="5"/>
    <n v="0.8"/>
    <n v="45"/>
    <n v="7.2"/>
    <x v="181"/>
    <s v="МНС"/>
    <s v="БС"/>
    <n v="1989"/>
    <n v="1"/>
    <n v="1"/>
    <n v="1"/>
    <x v="11"/>
    <s v="Ильина Ольга Владимировна$10.2113/RGG20204320"/>
    <n v="1"/>
    <n v="0.25"/>
    <s v="Russian Geology and Geophysics"/>
    <x v="166"/>
  </r>
  <r>
    <x v="145"/>
    <s v="Q4"/>
    <n v="1"/>
    <n v="5"/>
    <n v="0.8"/>
    <n v="45"/>
    <n v="7.2"/>
    <x v="182"/>
    <s v="МНС"/>
    <s v="КАНД"/>
    <n v="1964"/>
    <n v="1"/>
    <m/>
    <n v="0"/>
    <x v="11"/>
    <s v="Похиленко Людмила Николаевна$10.2113/RGG20204320"/>
    <n v="1"/>
    <n v="0.25"/>
    <s v="Russian Geology and Geophysics"/>
    <x v="166"/>
  </r>
  <r>
    <x v="145"/>
    <s v="Q4"/>
    <n v="1"/>
    <n v="5"/>
    <n v="0.8"/>
    <n v="45"/>
    <n v="7.2"/>
    <x v="29"/>
    <s v="ГНС"/>
    <s v="ДОКТ"/>
    <n v="1946"/>
    <n v="1"/>
    <m/>
    <n v="0"/>
    <x v="11"/>
    <s v="Похиленко Николай Петрович$10.2113/RGG20204320"/>
    <n v="1"/>
    <n v="0.25"/>
    <s v="Russian Geology and Geophysics"/>
    <x v="166"/>
  </r>
  <r>
    <x v="146"/>
    <s v="Q4"/>
    <n v="1"/>
    <n v="5"/>
    <n v="0.8"/>
    <n v="45"/>
    <n v="7.2"/>
    <x v="179"/>
    <s v="СНС"/>
    <s v="ДОКТ"/>
    <n v="1958"/>
    <n v="1"/>
    <m/>
    <n v="0"/>
    <x v="6"/>
    <s v="Руднев Сергей Николаевич$10.2113/RGG20214208"/>
    <n v="1"/>
    <n v="1"/>
    <s v="Russian Geology and Geophysics"/>
    <x v="167"/>
  </r>
  <r>
    <x v="147"/>
    <s v="Q4"/>
    <n v="1"/>
    <n v="7"/>
    <n v="0.8"/>
    <n v="45"/>
    <n v="5.1428571428571432"/>
    <x v="41"/>
    <s v="СНС"/>
    <s v="КАНД"/>
    <n v="1937"/>
    <n v="1"/>
    <m/>
    <n v="0"/>
    <x v="14"/>
    <s v="Бобров Владислав Андреевич$10.2113/RGG20214314"/>
    <n v="1"/>
    <n v="0.33333333333333331"/>
    <s v="Russian Geology and Geophysics"/>
    <x v="168"/>
  </r>
  <r>
    <x v="147"/>
    <s v="Q4"/>
    <n v="1"/>
    <n v="7"/>
    <n v="0.8"/>
    <n v="45"/>
    <n v="5.1428571428571432"/>
    <x v="35"/>
    <s v="ВНС"/>
    <s v="ДОКТ"/>
    <n v="1954"/>
    <n v="1"/>
    <n v="1"/>
    <n v="1"/>
    <x v="14"/>
    <s v="Леонова Галина Александровна$10.2113/RGG20214314"/>
    <n v="1"/>
    <n v="0.33333333333333331"/>
    <s v="Russian Geology and Geophysics"/>
    <x v="168"/>
  </r>
  <r>
    <x v="147"/>
    <s v="Q4"/>
    <n v="1"/>
    <n v="7"/>
    <n v="0.8"/>
    <n v="45"/>
    <n v="5.1428571428571432"/>
    <x v="36"/>
    <s v="СНС"/>
    <s v="КАНД"/>
    <n v="1984"/>
    <n v="1"/>
    <m/>
    <n v="0"/>
    <x v="14"/>
    <s v="Мальцев Антон Евгеньевич$10.2113/RGG20214314"/>
    <n v="1"/>
    <n v="0.33333333333333331"/>
    <s v="Russian Geology and Geophysics"/>
    <x v="168"/>
  </r>
  <r>
    <x v="148"/>
    <s v="Q4"/>
    <n v="1"/>
    <n v="6"/>
    <n v="0.8"/>
    <n v="45"/>
    <n v="6"/>
    <x v="131"/>
    <s v="МНС"/>
    <s v="КАНД"/>
    <n v="1995"/>
    <n v="1"/>
    <m/>
    <n v="0"/>
    <x v="2"/>
    <s v="Девятиярова Анна Сергеевна$10.2113/RGG20214375"/>
    <n v="1"/>
    <n v="0.25"/>
    <s v="Russian Geology and Geophysics"/>
    <x v="169"/>
  </r>
  <r>
    <x v="148"/>
    <s v="Q4"/>
    <n v="1"/>
    <n v="6"/>
    <n v="0.8"/>
    <n v="45"/>
    <n v="6"/>
    <x v="132"/>
    <s v="СНС"/>
    <s v="КАНД"/>
    <n v="1982"/>
    <n v="1"/>
    <m/>
    <n v="0"/>
    <x v="2"/>
    <s v="Кох Светлана Николаевна$10.2113/RGG20214375"/>
    <n v="1"/>
    <n v="0.25"/>
    <s v="Russian Geology and Geophysics"/>
    <x v="169"/>
  </r>
  <r>
    <x v="148"/>
    <s v="Q4"/>
    <n v="1"/>
    <n v="6"/>
    <n v="0.8"/>
    <n v="45"/>
    <n v="6"/>
    <x v="120"/>
    <s v="НР"/>
    <s v="ДОКТ"/>
    <n v="1961"/>
    <n v="1"/>
    <m/>
    <n v="0"/>
    <x v="2"/>
    <s v="Полянский Олег Петрович$10.2113/RGG20214375"/>
    <n v="1"/>
    <n v="0.25"/>
    <s v="Russian Geology and Geophysics"/>
    <x v="169"/>
  </r>
  <r>
    <x v="148"/>
    <s v="Q4"/>
    <n v="1"/>
    <n v="6"/>
    <n v="0.8"/>
    <n v="45"/>
    <n v="6"/>
    <x v="122"/>
    <s v="ВНС"/>
    <s v="ДОКТ"/>
    <n v="1961"/>
    <n v="1"/>
    <m/>
    <n v="0"/>
    <x v="2"/>
    <s v="Сокол Эллина Владимировна$10.2113/RGG20214375"/>
    <n v="1"/>
    <n v="0.25"/>
    <s v="Russian Geology and Geophysics"/>
    <x v="169"/>
  </r>
  <r>
    <x v="149"/>
    <s v="Q4"/>
    <n v="1"/>
    <n v="2"/>
    <n v="0.8"/>
    <n v="45"/>
    <n v="18"/>
    <x v="103"/>
    <s v="ВНС"/>
    <s v="ДОКТ"/>
    <n v="1957"/>
    <n v="1"/>
    <n v="1"/>
    <n v="1"/>
    <x v="6"/>
    <s v="Туркина Ольга Михайловна$10.2113/RGG20214385"/>
    <n v="1"/>
    <n v="1"/>
    <s v="Russian Geology and Geophysics"/>
    <x v="170"/>
  </r>
  <r>
    <x v="150"/>
    <s v="Q4"/>
    <n v="1"/>
    <n v="6"/>
    <n v="0.8"/>
    <n v="45"/>
    <n v="6"/>
    <x v="123"/>
    <s v="СНС"/>
    <s v="КАНД"/>
    <n v="1979"/>
    <n v="1"/>
    <m/>
    <n v="0"/>
    <x v="2"/>
    <s v="Бабичев Алексей Владимирович$10.2113/RGG20214426"/>
    <n v="1"/>
    <n v="0.5"/>
    <s v="Russian Geology and Geophysics"/>
    <x v="171"/>
  </r>
  <r>
    <x v="150"/>
    <s v="Q4"/>
    <n v="1"/>
    <n v="6"/>
    <n v="0.8"/>
    <n v="45"/>
    <n v="6"/>
    <x v="120"/>
    <s v="НР"/>
    <s v="ДОКТ"/>
    <n v="1961"/>
    <n v="1"/>
    <m/>
    <n v="0"/>
    <x v="2"/>
    <s v="Полянский Олег Петрович$10.2113/RGG20214426"/>
    <n v="1"/>
    <n v="0.5"/>
    <s v="Russian Geology and Geophysics"/>
    <x v="171"/>
  </r>
  <r>
    <x v="151"/>
    <s v="Q4"/>
    <n v="1"/>
    <n v="6"/>
    <n v="0.8"/>
    <n v="45"/>
    <n v="6"/>
    <x v="14"/>
    <s v="ВНС"/>
    <s v="ДОКТ"/>
    <n v="1954"/>
    <n v="1"/>
    <m/>
    <n v="0"/>
    <x v="6"/>
    <s v="Толстых Надежда Дмитриевна$10.2113/RGG20224455"/>
    <n v="1"/>
    <n v="1"/>
    <s v="Russian Geology and Geophysics"/>
    <x v="172"/>
  </r>
  <r>
    <x v="152"/>
    <s v="V"/>
    <m/>
    <n v="3"/>
    <n v="7"/>
    <n v="1"/>
    <n v="2.3333333333333335"/>
    <x v="183"/>
    <s v="НР"/>
    <s v="БС"/>
    <n v="1991"/>
    <n v="1"/>
    <m/>
    <n v="0"/>
    <x v="21"/>
    <s v="Бородин Андрей Васильевич$10.21209/2227-9245-2022-28-10-xx-xx"/>
    <n v="1"/>
    <n v="0.2"/>
    <s v="Вестник Забайкальского государственного университета"/>
    <x v="173"/>
  </r>
  <r>
    <x v="152"/>
    <s v="V"/>
    <m/>
    <n v="3"/>
    <n v="7"/>
    <n v="1"/>
    <n v="2.3333333333333335"/>
    <x v="116"/>
    <s v="НР"/>
    <s v="ДОКТ"/>
    <n v="1973"/>
    <n v="1"/>
    <n v="1"/>
    <n v="0"/>
    <x v="21"/>
    <s v="Кирдяшкин Алексей Анатольевич$10.21209/2227-9245-2022-28-10-xx-xx"/>
    <n v="0.5"/>
    <n v="0.2"/>
    <s v="Вестник Забайкальского государственного университета"/>
    <x v="173"/>
  </r>
  <r>
    <x v="152"/>
    <s v="V"/>
    <m/>
    <n v="2"/>
    <n v="7"/>
    <n v="1"/>
    <n v="3.5"/>
    <x v="116"/>
    <s v="НР"/>
    <s v="ДОКТ"/>
    <n v="1973"/>
    <n v="1"/>
    <m/>
    <n v="0"/>
    <x v="21"/>
    <s v="Кирдяшкин Алексей Анатольевич$10.21209/2227-9245-2022-28-10-xx-xx"/>
    <n v="0.5"/>
    <n v="0.2"/>
    <s v="Вестник Забайкальского государственного университета"/>
    <x v="174"/>
  </r>
  <r>
    <x v="152"/>
    <s v="V"/>
    <m/>
    <n v="3"/>
    <n v="7"/>
    <n v="1"/>
    <n v="2.3333333333333335"/>
    <x v="117"/>
    <s v="ВНС"/>
    <s v="ДОКТ"/>
    <n v="1937"/>
    <n v="1"/>
    <m/>
    <n v="0"/>
    <x v="21"/>
    <s v="Кирдяшкин Анатолий Григорьевич$10.21209/2227-9245-2022-28-10-xx-xx"/>
    <n v="0.5"/>
    <n v="0.2"/>
    <s v="Вестник Забайкальского государственного университета"/>
    <x v="173"/>
  </r>
  <r>
    <x v="152"/>
    <s v="V"/>
    <m/>
    <n v="2"/>
    <n v="7"/>
    <n v="1"/>
    <n v="3.5"/>
    <x v="117"/>
    <s v="ВНС"/>
    <s v="ДОКТ"/>
    <n v="1937"/>
    <n v="1"/>
    <n v="1"/>
    <n v="0"/>
    <x v="21"/>
    <s v="Кирдяшкин Анатолий Григорьевич$10.21209/2227-9245-2022-28-10-xx-xx"/>
    <n v="0.5"/>
    <n v="0.2"/>
    <s v="Вестник Забайкальского государственного университета"/>
    <x v="174"/>
  </r>
  <r>
    <x v="153"/>
    <s v="V"/>
    <m/>
    <n v="3"/>
    <n v="7"/>
    <n v="1"/>
    <n v="2.3333333333333335"/>
    <x v="116"/>
    <s v="НР"/>
    <s v="ДОКТ"/>
    <n v="1973"/>
    <n v="1"/>
    <n v="1"/>
    <n v="0"/>
    <x v="21"/>
    <s v="Кирдяшкин Алексей Анатольевич$10.21209/2227-9245-2022-28-9-16-24"/>
    <n v="1"/>
    <n v="0.5"/>
    <s v="Вестник Забайкальского государственного университета"/>
    <x v="175"/>
  </r>
  <r>
    <x v="153"/>
    <s v="V"/>
    <m/>
    <n v="3"/>
    <n v="7"/>
    <n v="1"/>
    <n v="2.3333333333333335"/>
    <x v="184"/>
    <s v="НР"/>
    <s v="БС"/>
    <n v="1981"/>
    <n v="1"/>
    <m/>
    <n v="0"/>
    <x v="21"/>
    <s v="Непогодина Юлия Михайловна$10.21209/2227-9245-2022-28-9-16-24"/>
    <n v="1"/>
    <n v="0.5"/>
    <s v="Вестник Забайкальского государственного университета"/>
    <x v="175"/>
  </r>
  <r>
    <x v="154"/>
    <s v="Q2"/>
    <n v="1"/>
    <n v="6"/>
    <n v="2.6"/>
    <n v="30"/>
    <n v="6.5"/>
    <x v="185"/>
    <s v="СНС"/>
    <s v="КАНД"/>
    <n v="1966"/>
    <n v="2"/>
    <n v="1"/>
    <n v="1"/>
    <x v="2"/>
    <s v="Лихачева Анна Юрьевна$10.2138/am-2022-7962"/>
    <n v="1"/>
    <n v="0.25"/>
    <s v="American Mineralogist"/>
    <x v="176"/>
  </r>
  <r>
    <x v="154"/>
    <s v="Q2"/>
    <n v="1"/>
    <n v="6"/>
    <n v="2.6"/>
    <n v="30"/>
    <n v="6.5"/>
    <x v="110"/>
    <s v="СНС"/>
    <s v="КАНД"/>
    <n v="1989"/>
    <n v="2"/>
    <m/>
    <n v="0"/>
    <x v="2"/>
    <s v="Ращенко Сергей Владимирович$10.2138/am-2022-7962"/>
    <n v="1"/>
    <n v="0.25"/>
    <s v="American Mineralogist"/>
    <x v="176"/>
  </r>
  <r>
    <x v="154"/>
    <s v="Q2"/>
    <n v="1"/>
    <n v="6"/>
    <n v="2.6"/>
    <n v="30"/>
    <n v="6.5"/>
    <x v="186"/>
    <s v="МНС"/>
    <s v="БС"/>
    <n v="1996"/>
    <n v="2"/>
    <m/>
    <n v="0"/>
    <x v="2"/>
    <s v="Романенко Александр Владимирович$10.2138/am-2022-7962"/>
    <n v="1"/>
    <n v="0.25"/>
    <s v="American Mineralogist"/>
    <x v="176"/>
  </r>
  <r>
    <x v="154"/>
    <s v="Q2"/>
    <n v="1"/>
    <n v="6"/>
    <n v="2.6"/>
    <n v="30"/>
    <n v="6.5"/>
    <x v="112"/>
    <s v="ИТР"/>
    <s v="БС"/>
    <n v="1995"/>
    <n v="2"/>
    <m/>
    <n v="0"/>
    <x v="2"/>
    <s v="Семерикова Анна Ивановна$10.2138/am-2022-7962"/>
    <n v="1"/>
    <n v="0.25"/>
    <s v="American Mineralogist"/>
    <x v="176"/>
  </r>
  <r>
    <x v="155"/>
    <s v="Q2"/>
    <n v="1"/>
    <n v="16"/>
    <n v="2.6"/>
    <n v="30"/>
    <n v="4.875"/>
    <x v="47"/>
    <s v="СНС"/>
    <s v="КАНД"/>
    <n v="1975"/>
    <n v="1"/>
    <m/>
    <n v="0"/>
    <x v="11"/>
    <s v="Головин Александр Викторович$10.2138/am-2022-8106"/>
    <n v="1"/>
    <n v="0.33333333333333331"/>
    <s v="American Mineralogist"/>
    <x v="177"/>
  </r>
  <r>
    <x v="155"/>
    <s v="Q2"/>
    <n v="1"/>
    <n v="17"/>
    <n v="2.6"/>
    <n v="30"/>
    <n v="1.5294117647058822"/>
    <x v="10"/>
    <s v="СНС"/>
    <s v="КАНД"/>
    <n v="1982"/>
    <n v="3"/>
    <m/>
    <n v="0"/>
    <x v="1"/>
    <s v="Кох Константин Александрович$10.2138/am-2022-8106"/>
    <n v="1"/>
    <n v="0.33333333333333331"/>
    <s v="American Mineralogist"/>
    <x v="178"/>
  </r>
  <r>
    <x v="155"/>
    <s v="Q2"/>
    <n v="1"/>
    <n v="17"/>
    <n v="2.6"/>
    <n v="30"/>
    <n v="4.5882352941176467"/>
    <x v="56"/>
    <s v="НС"/>
    <s v="КАНД"/>
    <n v="1991"/>
    <n v="1"/>
    <m/>
    <n v="0"/>
    <x v="1"/>
    <s v="Кузнецов Артем Борисович$10.2138/am-2022-8106"/>
    <n v="1"/>
    <n v="0.33333333333333331"/>
    <s v="American Mineralogist"/>
    <x v="178"/>
  </r>
  <r>
    <x v="156"/>
    <s v="Q1"/>
    <n v="1"/>
    <n v="3"/>
    <n v="4.2"/>
    <n v="30"/>
    <n v="21"/>
    <x v="187"/>
    <s v="НР"/>
    <s v="ДОКТ"/>
    <n v="1956"/>
    <n v="2"/>
    <m/>
    <n v="0"/>
    <x v="16"/>
    <s v="Пальянов Юрий Николаевич$10.2138/rmg.2022.88.141529-6466/22/0088-0014"/>
    <n v="1"/>
    <n v="1"/>
    <s v="Reviews in Mineralogy and Geochemistry"/>
    <x v="179"/>
  </r>
  <r>
    <x v="157"/>
    <s v="V"/>
    <m/>
    <n v="1"/>
    <n v="7"/>
    <n v="1"/>
    <n v="7"/>
    <x v="153"/>
    <s v="МНС"/>
    <s v="КАНД"/>
    <n v="1993"/>
    <n v="1"/>
    <n v="1"/>
    <n v="0"/>
    <x v="3"/>
    <s v="Низаметдинов Ильдар Рафитович$10.23670/IRJ.2022.119.5.063"/>
    <n v="1"/>
    <n v="1"/>
    <s v="Международный научно-исследовательский журнал"/>
    <x v="180"/>
  </r>
  <r>
    <x v="158"/>
    <s v="V"/>
    <m/>
    <n v="4"/>
    <n v="7"/>
    <n v="1"/>
    <n v="1.75"/>
    <x v="153"/>
    <s v="МНС"/>
    <s v="КАНД"/>
    <n v="1993"/>
    <n v="1"/>
    <m/>
    <n v="0"/>
    <x v="3"/>
    <s v="Низаметдинов Ильдар Рафитович$10.23670/IRJ.2022.124.66"/>
    <n v="1"/>
    <n v="0.33333333333333331"/>
    <s v="Международный научно-исследовательский журнал"/>
    <x v="181"/>
  </r>
  <r>
    <x v="158"/>
    <s v="V"/>
    <m/>
    <n v="4"/>
    <n v="7"/>
    <n v="1"/>
    <n v="1.75"/>
    <x v="154"/>
    <s v="НР"/>
    <s v="ДОКТ"/>
    <n v="1966"/>
    <n v="1"/>
    <m/>
    <n v="0"/>
    <x v="3"/>
    <s v="Смирнов Сергей Захарович$10.23670/IRJ.2022.124.66"/>
    <n v="1"/>
    <n v="0.33333333333333331"/>
    <s v="Международный научно-исследовательский журнал"/>
    <x v="181"/>
  </r>
  <r>
    <x v="158"/>
    <s v="V"/>
    <m/>
    <n v="4"/>
    <n v="7"/>
    <n v="1"/>
    <n v="1.75"/>
    <x v="87"/>
    <s v="СНС"/>
    <s v="КАНД"/>
    <n v="1982"/>
    <n v="1"/>
    <n v="1"/>
    <n v="0"/>
    <x v="3"/>
    <s v="Тимина Татьяна Юрьевна$10.23670/IRJ.2022.124.66"/>
    <n v="1"/>
    <n v="0.33333333333333331"/>
    <s v="Международный научно-исследовательский журнал"/>
    <x v="181"/>
  </r>
  <r>
    <x v="159"/>
    <s v="R"/>
    <m/>
    <n v="2"/>
    <n v="7"/>
    <n v="1"/>
    <n v="3.5"/>
    <x v="188"/>
    <s v="СНС"/>
    <s v="КАНД"/>
    <n v="1975"/>
    <n v="1"/>
    <m/>
    <n v="0"/>
    <x v="13"/>
    <s v="Богуславский Анатолий Евгеньевич$10.24412/2410-1192-2022-16605"/>
    <n v="1"/>
    <n v="0.5"/>
    <s v="Известия алтайского отделения русского географического общества"/>
    <x v="182"/>
  </r>
  <r>
    <x v="159"/>
    <s v="R"/>
    <m/>
    <n v="2"/>
    <n v="7"/>
    <n v="1"/>
    <n v="1.75"/>
    <x v="189"/>
    <s v="ИТР"/>
    <s v="БС"/>
    <n v="1998"/>
    <n v="2"/>
    <m/>
    <n v="0"/>
    <x v="13"/>
    <s v="Софронова София Михайловна$10.24412/2410-1192-2022-16605"/>
    <n v="1"/>
    <n v="0.5"/>
    <s v="Известия алтайского отделения русского географического общества"/>
    <x v="182"/>
  </r>
  <r>
    <x v="160"/>
    <s v="S"/>
    <m/>
    <n v="6"/>
    <n v="12"/>
    <n v="1"/>
    <n v="2"/>
    <x v="88"/>
    <s v="НР"/>
    <s v="ДОКТ"/>
    <n v="1947"/>
    <n v="1"/>
    <m/>
    <n v="0"/>
    <x v="3"/>
    <s v="Томиленко Анатолий Алексеевич$10.24930/1681-9004-2022-22-3-327-346"/>
    <n v="1"/>
    <n v="1"/>
    <s v="Литосфера"/>
    <x v="183"/>
  </r>
  <r>
    <x v="161"/>
    <s v="S"/>
    <m/>
    <n v="3"/>
    <n v="12"/>
    <n v="1"/>
    <n v="4"/>
    <x v="101"/>
    <s v="ВНС"/>
    <s v="ДОКТ"/>
    <n v="1957"/>
    <n v="1"/>
    <n v="1"/>
    <n v="0"/>
    <x v="2"/>
    <s v="Лиханов Игорь Иванович$10.24930/1681-9004-2022-22-4-448-471"/>
    <n v="1"/>
    <n v="1"/>
    <s v="Литосфера"/>
    <x v="184"/>
  </r>
  <r>
    <x v="162"/>
    <s v="S"/>
    <m/>
    <n v="7"/>
    <n v="12"/>
    <n v="1"/>
    <n v="0.8571428571428571"/>
    <x v="190"/>
    <s v="ИТР"/>
    <s v="БС"/>
    <n v="1994"/>
    <n v="2"/>
    <m/>
    <n v="0"/>
    <x v="6"/>
    <s v="Гурова Александра Владимировна$10.24930/1681-9004-2022-22-4-472-496"/>
    <n v="1"/>
    <n v="0.33333333333333331"/>
    <s v="Литосфера"/>
    <x v="185"/>
  </r>
  <r>
    <x v="162"/>
    <s v="S"/>
    <m/>
    <n v="7"/>
    <n v="12"/>
    <n v="1"/>
    <n v="1.7142857142857142"/>
    <x v="164"/>
    <s v="МНС"/>
    <s v="КАНД"/>
    <n v="1971"/>
    <n v="1"/>
    <m/>
    <n v="0"/>
    <x v="6"/>
    <s v="Калугин Валерий Михайлович$10.24930/1681-9004-2022-22-4-472-496"/>
    <n v="1"/>
    <n v="0.33333333333333331"/>
    <s v="Литосфера"/>
    <x v="185"/>
  </r>
  <r>
    <x v="162"/>
    <s v="S"/>
    <m/>
    <n v="7"/>
    <n v="12"/>
    <n v="1"/>
    <n v="0.8571428571428571"/>
    <x v="50"/>
    <s v="ВНС"/>
    <s v="ДОКТ"/>
    <n v="1964"/>
    <n v="2"/>
    <n v="1"/>
    <n v="0"/>
    <x v="6"/>
    <s v="Сафонова Инна Юрьевна$10.24930/1681-9004-2022-22-4-472-496"/>
    <n v="1"/>
    <n v="0.33333333333333331"/>
    <s v="Литосфера"/>
    <x v="185"/>
  </r>
  <r>
    <x v="163"/>
    <s v="S"/>
    <m/>
    <n v="6"/>
    <n v="12"/>
    <n v="1"/>
    <n v="2"/>
    <x v="133"/>
    <s v="СНС"/>
    <s v="КАНД"/>
    <n v="1957"/>
    <n v="1"/>
    <m/>
    <n v="0"/>
    <x v="5"/>
    <s v="Боровиков Андрей Александрович$10.24930/1681-9004-2022-22-5-644-666"/>
    <n v="1"/>
    <n v="0.33333333333333331"/>
    <s v="Литосфера"/>
    <x v="186"/>
  </r>
  <r>
    <x v="163"/>
    <s v="S"/>
    <m/>
    <n v="6"/>
    <n v="12"/>
    <n v="1"/>
    <n v="2"/>
    <x v="134"/>
    <s v="СНС"/>
    <s v="КАНД"/>
    <n v="1963"/>
    <n v="1"/>
    <m/>
    <n v="0"/>
    <x v="5"/>
    <s v="Житова Людмила Михайловна$10.24930/1681-9004-2022-22-5-644-666"/>
    <n v="1"/>
    <n v="0.33333333333333331"/>
    <s v="Литосфера"/>
    <x v="186"/>
  </r>
  <r>
    <x v="163"/>
    <s v="S"/>
    <m/>
    <n v="6"/>
    <n v="12"/>
    <n v="1"/>
    <n v="2"/>
    <x v="70"/>
    <s v="ГНС"/>
    <s v="ДОКТ"/>
    <n v="1957"/>
    <n v="1"/>
    <n v="1"/>
    <n v="0"/>
    <x v="5"/>
    <s v="Калинин Юрий Александрович$10.24930/1681-9004-2022-22-5-644-666"/>
    <n v="1"/>
    <n v="0.33333333333333331"/>
    <s v="Литосфера"/>
    <x v="186"/>
  </r>
  <r>
    <x v="164"/>
    <s v="S"/>
    <m/>
    <n v="6"/>
    <n v="12"/>
    <n v="1"/>
    <n v="2"/>
    <x v="12"/>
    <s v="ГНС"/>
    <s v="ДОКТ"/>
    <n v="1957"/>
    <n v="1"/>
    <m/>
    <n v="0"/>
    <x v="5"/>
    <s v="Пальянова Галина Александровна$10.24930/1681-9004-2022-22-5-644-667"/>
    <n v="1"/>
    <n v="1"/>
    <s v="Литосфера"/>
    <x v="186"/>
  </r>
  <r>
    <x v="165"/>
    <s v="V"/>
    <m/>
    <n v="4"/>
    <n v="7"/>
    <n v="1"/>
    <n v="1.75"/>
    <x v="116"/>
    <s v="НР"/>
    <s v="ДОКТ"/>
    <n v="1973"/>
    <n v="1"/>
    <m/>
    <n v="0"/>
    <x v="21"/>
    <s v="Кирдяшкин Алексей Анатольевич$10.25714/MNT.2022.54.001"/>
    <n v="1"/>
    <n v="0.5"/>
    <s v="Мониторинг. Наука и технологии"/>
    <x v="187"/>
  </r>
  <r>
    <x v="165"/>
    <s v="V"/>
    <m/>
    <n v="4"/>
    <n v="7"/>
    <n v="1"/>
    <n v="1.75"/>
    <x v="117"/>
    <s v="ВНС"/>
    <s v="ДОКТ"/>
    <n v="1937"/>
    <n v="1"/>
    <m/>
    <n v="0"/>
    <x v="21"/>
    <s v="Кирдяшкин Анатолий Григорьевич$10.25714/MNT.2022.54.001"/>
    <n v="1"/>
    <n v="0.5"/>
    <s v="Мониторинг. Наука и технологии"/>
    <x v="187"/>
  </r>
  <r>
    <x v="166"/>
    <s v="Q"/>
    <n v="1"/>
    <n v="7"/>
    <n v="12"/>
    <n v="1"/>
    <n v="0.8571428571428571"/>
    <x v="43"/>
    <s v="ВНС"/>
    <s v="ДОКТ"/>
    <n v="1951"/>
    <n v="2"/>
    <m/>
    <n v="0"/>
    <x v="1"/>
    <s v="Уракаев Фарит Хисамутдинович$10.26577/ijbch.2022.v15.i1.09"/>
    <n v="1"/>
    <n v="1"/>
    <s v="International Journal of Biology and Chemistry"/>
    <x v="188"/>
  </r>
  <r>
    <x v="167"/>
    <s v="Q"/>
    <n v="1"/>
    <n v="3"/>
    <n v="12"/>
    <n v="1"/>
    <n v="2"/>
    <x v="43"/>
    <s v="ВНС"/>
    <s v="ДОКТ"/>
    <n v="1951"/>
    <n v="2"/>
    <n v="1"/>
    <n v="1"/>
    <x v="1"/>
    <s v="Уракаев Фарит Хисамутдинович$10.26577/ijbch.2022.v15.i2.09"/>
    <n v="1"/>
    <n v="1"/>
    <s v="International Journal of Biology and Chemistry"/>
    <x v="189"/>
  </r>
  <r>
    <x v="168"/>
    <s v="V"/>
    <m/>
    <n v="4"/>
    <n v="7"/>
    <n v="1"/>
    <n v="1.75"/>
    <x v="91"/>
    <s v="ВНС"/>
    <s v="ДОКТ"/>
    <n v="1943"/>
    <n v="1"/>
    <m/>
    <n v="0"/>
    <x v="20"/>
    <s v="Калугин Иван Александрович$10.29006/1564-2291.JOR-2022.50(1).1"/>
    <n v="1"/>
    <n v="1"/>
    <s v="Journal of Oceanological Research"/>
    <x v="190"/>
  </r>
  <r>
    <x v="169"/>
    <s v="Q4"/>
    <n v="1"/>
    <n v="4"/>
    <n v="0.8"/>
    <n v="45"/>
    <n v="9"/>
    <x v="95"/>
    <s v="МНС"/>
    <s v="БС"/>
    <n v="1986"/>
    <n v="1"/>
    <m/>
    <n v="0"/>
    <x v="8"/>
    <s v="Пономарчук Антон Викторович$10.30911/0207-4028-2022-41-5-3-19"/>
    <n v="1"/>
    <n v="0.5"/>
    <s v="Russian Journal of Pacific Geology"/>
    <x v="191"/>
  </r>
  <r>
    <x v="169"/>
    <s v="Q4"/>
    <n v="1"/>
    <n v="4"/>
    <n v="0.8"/>
    <n v="45"/>
    <n v="9"/>
    <x v="17"/>
    <s v="ВНС"/>
    <s v="ДОКТ"/>
    <n v="1961"/>
    <n v="1"/>
    <m/>
    <n v="0"/>
    <x v="8"/>
    <s v="Травин Алексей Валентинович$10.30911/0207-4028-2022-41-5-3-19"/>
    <n v="1"/>
    <n v="0.5"/>
    <s v="Russian Journal of Pacific Geology"/>
    <x v="191"/>
  </r>
  <r>
    <x v="170"/>
    <s v="S"/>
    <m/>
    <n v="3"/>
    <n v="12"/>
    <n v="1"/>
    <n v="4"/>
    <x v="191"/>
    <s v="НР"/>
    <m/>
    <n v="1994"/>
    <n v="1"/>
    <m/>
    <n v="0"/>
    <x v="8"/>
    <s v="Кравченко Анна Александровна$10.3103/S0027131422020079"/>
    <n v="1"/>
    <n v="0.33333333333333331"/>
    <s v="Moscow University Chemistry Bulletin"/>
    <x v="192"/>
  </r>
  <r>
    <x v="170"/>
    <s v="S"/>
    <m/>
    <n v="3"/>
    <n v="12"/>
    <n v="1"/>
    <n v="4"/>
    <x v="192"/>
    <s v="СНС"/>
    <s v="КАНД"/>
    <n v="1961"/>
    <n v="1"/>
    <n v="1"/>
    <n v="0"/>
    <x v="8"/>
    <s v="Николаева Ирина Викторовна$10.3103/S0027131422020079"/>
    <n v="1"/>
    <n v="0.33333333333333331"/>
    <s v="Moscow University Chemistry Bulletin"/>
    <x v="192"/>
  </r>
  <r>
    <x v="170"/>
    <s v="S"/>
    <m/>
    <n v="3"/>
    <n v="12"/>
    <n v="1"/>
    <n v="4"/>
    <x v="193"/>
    <s v="СНС"/>
    <s v="КАНД"/>
    <n v="1962"/>
    <n v="1"/>
    <m/>
    <n v="0"/>
    <x v="8"/>
    <s v="Палесский Станислав Владиславович$10.3103/S0027131422020079"/>
    <n v="1"/>
    <n v="0.33333333333333331"/>
    <s v="Moscow University Chemistry Bulletin"/>
    <x v="192"/>
  </r>
  <r>
    <x v="171"/>
    <s v="R"/>
    <m/>
    <n v="6"/>
    <n v="7"/>
    <n v="1"/>
    <n v="1.1666666666666667"/>
    <x v="64"/>
    <s v="ГНС"/>
    <s v="ДОКТ"/>
    <n v="1974"/>
    <n v="1"/>
    <m/>
    <n v="0"/>
    <x v="19"/>
    <s v="Корсаков Андрей Викторович$10.31241/FNS.2022.19.040"/>
    <n v="1"/>
    <n v="0.25"/>
    <s v="Труды Ферсмановской научной сессии ГИ КНЦ РАН"/>
    <x v="193"/>
  </r>
  <r>
    <x v="171"/>
    <s v="R"/>
    <m/>
    <n v="6"/>
    <n v="7"/>
    <n v="1"/>
    <n v="0.3888888888888889"/>
    <x v="98"/>
    <s v="СНС"/>
    <s v="КАНД"/>
    <n v="1990"/>
    <n v="3"/>
    <n v="1"/>
    <n v="0"/>
    <x v="19"/>
    <s v="Михайленко Денис Сергеевич$10.31241/FNS.2022.19.040"/>
    <n v="1"/>
    <n v="0.25"/>
    <s v="Труды Ферсмановской научной сессии ГИ КНЦ РАН"/>
    <x v="193"/>
  </r>
  <r>
    <x v="171"/>
    <s v="R"/>
    <m/>
    <n v="6"/>
    <n v="7"/>
    <n v="1"/>
    <n v="0.58333333333333337"/>
    <x v="194"/>
    <s v="ИТР"/>
    <s v="БС"/>
    <n v="1997"/>
    <n v="2"/>
    <m/>
    <n v="0"/>
    <x v="19"/>
    <s v="Губанов Николай Васильевич$10.31241/FNS.2022.19.040"/>
    <n v="1"/>
    <n v="0.25"/>
    <s v="Труды Ферсмановской научной сессии ГИ КНЦ РАН"/>
    <x v="193"/>
  </r>
  <r>
    <x v="171"/>
    <s v="R"/>
    <m/>
    <n v="6"/>
    <n v="7"/>
    <n v="1"/>
    <n v="1.1666666666666667"/>
    <x v="195"/>
    <s v="ИТР"/>
    <s v="БС"/>
    <n v="1997"/>
    <n v="1"/>
    <m/>
    <n v="0"/>
    <x v="19"/>
    <s v="Подугольникова Екатерина Евгеньевна$10.31241/FNS.2022.19.040"/>
    <n v="1"/>
    <n v="0.25"/>
    <s v="Труды Ферсмановской научной сессии ГИ КНЦ РАН"/>
    <x v="193"/>
  </r>
  <r>
    <x v="172"/>
    <s v="R"/>
    <m/>
    <n v="4"/>
    <n v="7"/>
    <n v="1"/>
    <n v="1.75"/>
    <x v="64"/>
    <s v="ГНС"/>
    <s v="ДОКТ"/>
    <n v="1974"/>
    <n v="1"/>
    <m/>
    <n v="0"/>
    <x v="19"/>
    <s v="Корсаков Андрей Викторович$10.31241/FNS.2022.19.054"/>
    <n v="1"/>
    <n v="0.25"/>
    <s v="Труды Ферсмановской научной сессии ГИ КНЦ РАН"/>
    <x v="194"/>
  </r>
  <r>
    <x v="172"/>
    <s v="R"/>
    <m/>
    <n v="4"/>
    <n v="7"/>
    <n v="1"/>
    <n v="0.58333333333333337"/>
    <x v="98"/>
    <s v="СНС"/>
    <s v="КАНД"/>
    <n v="1990"/>
    <n v="3"/>
    <m/>
    <n v="0"/>
    <x v="19"/>
    <s v="Михайленко Денис Сергеевич$10.31241/FNS.2022.19.054"/>
    <n v="1"/>
    <n v="0.25"/>
    <s v="Труды Ферсмановской научной сессии ГИ КНЦ РАН"/>
    <x v="194"/>
  </r>
  <r>
    <x v="172"/>
    <s v="R"/>
    <m/>
    <n v="4"/>
    <n v="7"/>
    <n v="1"/>
    <n v="0.875"/>
    <x v="194"/>
    <s v="ИТР"/>
    <s v="БС"/>
    <n v="1997"/>
    <n v="2"/>
    <m/>
    <n v="0"/>
    <x v="19"/>
    <s v="Губанов Николай Васильевич$10.31241/FNS.2022.19.054"/>
    <n v="1"/>
    <n v="0.25"/>
    <s v="Труды Ферсмановской научной сессии ГИ КНЦ РАН"/>
    <x v="194"/>
  </r>
  <r>
    <x v="172"/>
    <s v="R"/>
    <m/>
    <n v="4"/>
    <n v="7"/>
    <n v="1"/>
    <n v="1.75"/>
    <x v="195"/>
    <s v="ИТР"/>
    <s v="БС"/>
    <n v="1997"/>
    <n v="1"/>
    <n v="1"/>
    <n v="0"/>
    <x v="19"/>
    <s v="Подугольникова Екатерина Евгеньевна$10.31241/FNS.2022.19.054"/>
    <n v="1"/>
    <n v="0.25"/>
    <s v="Труды Ферсмановской научной сессии ГИ КНЦ РАН"/>
    <x v="194"/>
  </r>
  <r>
    <x v="173"/>
    <s v="R"/>
    <m/>
    <n v="4"/>
    <n v="7"/>
    <n v="1"/>
    <n v="0.875"/>
    <x v="157"/>
    <s v="СНС"/>
    <s v="КАНД"/>
    <n v="1958"/>
    <n v="2"/>
    <m/>
    <n v="0"/>
    <x v="22"/>
    <s v="Владимиров Владимир Геннадьевич$10.31241/FNS.2022.19.072"/>
    <n v="1"/>
    <n v="0.25"/>
    <s v="Труды Ферсмановской научной сессии ГИ КНЦ РАН"/>
    <x v="195"/>
  </r>
  <r>
    <x v="173"/>
    <s v="R"/>
    <m/>
    <n v="4"/>
    <n v="7"/>
    <n v="1"/>
    <n v="1.75"/>
    <x v="196"/>
    <s v="НР"/>
    <s v="БС"/>
    <n v="1993"/>
    <n v="1"/>
    <m/>
    <n v="0"/>
    <x v="22"/>
    <s v="Здрокова Марина Сергеевна$10.31241/FNS.2022.19.072"/>
    <n v="1"/>
    <n v="0.25"/>
    <s v="Труды Ферсмановской научной сессии ГИ КНЦ РАН"/>
    <x v="195"/>
  </r>
  <r>
    <x v="173"/>
    <s v="R"/>
    <m/>
    <n v="4"/>
    <n v="7"/>
    <n v="1"/>
    <n v="0.875"/>
    <x v="158"/>
    <s v="СНС"/>
    <s v="КАНД"/>
    <n v="1978"/>
    <n v="2"/>
    <m/>
    <n v="0"/>
    <x v="22"/>
    <s v="Кармышева Ирина Владимировна$10.31241/FNS.2022.19.072"/>
    <n v="1"/>
    <n v="0.25"/>
    <s v="Труды Ферсмановской научной сессии ГИ КНЦ РАН"/>
    <x v="195"/>
  </r>
  <r>
    <x v="173"/>
    <s v="R"/>
    <m/>
    <n v="4"/>
    <n v="7"/>
    <n v="1"/>
    <n v="0.875"/>
    <x v="197"/>
    <s v="НС"/>
    <s v="КАНД"/>
    <n v="1976"/>
    <n v="2"/>
    <n v="1"/>
    <n v="0"/>
    <x v="22"/>
    <s v="Шемелина Ольга Владимировна$10.31241/FNS.2022.19.072"/>
    <n v="1"/>
    <n v="0.25"/>
    <s v="Труды Ферсмановской научной сессии ГИ КНЦ РАН"/>
    <x v="195"/>
  </r>
  <r>
    <x v="174"/>
    <s v="Q4"/>
    <m/>
    <n v="4"/>
    <n v="0.8"/>
    <n v="45"/>
    <n v="9"/>
    <x v="114"/>
    <s v="НС"/>
    <s v="БС"/>
    <n v="1957"/>
    <n v="1"/>
    <m/>
    <n v="0"/>
    <x v="21"/>
    <s v="Гладков Игорь Николаевич$10.31857.S0016853X22060042"/>
    <n v="1"/>
    <n v="0.5"/>
    <s v="Geotectonics"/>
    <x v="196"/>
  </r>
  <r>
    <x v="174"/>
    <s v="Q4"/>
    <m/>
    <n v="4"/>
    <n v="0.8"/>
    <n v="45"/>
    <n v="9"/>
    <x v="115"/>
    <s v="СНС"/>
    <s v="КАНД"/>
    <n v="1953"/>
    <n v="1"/>
    <m/>
    <n v="0"/>
    <x v="21"/>
    <s v="Дистанов Валерий Элимирович$10.31857.S0016853X22060042"/>
    <n v="1"/>
    <n v="0.5"/>
    <s v="Geotectonics"/>
    <x v="187"/>
  </r>
  <r>
    <x v="175"/>
    <s v="Q4"/>
    <n v="1"/>
    <n v="2"/>
    <n v="0.8"/>
    <n v="45"/>
    <n v="18"/>
    <x v="198"/>
    <s v="СНС"/>
    <s v="КАНД"/>
    <n v="1990"/>
    <n v="1"/>
    <n v="1"/>
    <n v="1"/>
    <x v="16"/>
    <s v="Крук Алексей Николаевич$10.31857/S0016752522110061"/>
    <n v="1"/>
    <n v="0.5"/>
    <s v="Геохимия"/>
    <x v="197"/>
  </r>
  <r>
    <x v="175"/>
    <s v="Q4"/>
    <n v="1"/>
    <n v="2"/>
    <n v="0.8"/>
    <n v="45"/>
    <n v="18"/>
    <x v="199"/>
    <s v="ГНС"/>
    <s v="ДОКТ"/>
    <n v="1963"/>
    <n v="1"/>
    <m/>
    <n v="0"/>
    <x v="16"/>
    <s v="Сокол Александр Григорьевич$10.31857/S0016752522110061"/>
    <n v="1"/>
    <n v="0.5"/>
    <s v="Геохимия"/>
    <x v="197"/>
  </r>
  <r>
    <x v="176"/>
    <s v="Q4"/>
    <n v="1"/>
    <n v="1"/>
    <n v="0.8"/>
    <n v="45"/>
    <n v="36"/>
    <x v="97"/>
    <s v="СНС"/>
    <s v="ДОКТ"/>
    <n v="1964"/>
    <n v="1"/>
    <n v="1"/>
    <n v="1"/>
    <x v="3"/>
    <s v="Шарыгин Виктор Викторович$10.31857/S0016752522120056"/>
    <n v="1"/>
    <n v="1"/>
    <s v="Геохимия"/>
    <x v="198"/>
  </r>
  <r>
    <x v="177"/>
    <s v="Q4"/>
    <n v="1"/>
    <n v="2"/>
    <n v="0.8"/>
    <n v="45"/>
    <n v="18"/>
    <x v="117"/>
    <s v="ВНС"/>
    <s v="ДОКТ"/>
    <n v="1937"/>
    <n v="1"/>
    <n v="1"/>
    <n v="1"/>
    <x v="21"/>
    <s v="Кирдяшкин Анатолий Григорьевич$10.31857/S0016853X22060042"/>
    <n v="1"/>
    <n v="1"/>
    <s v="Геохимия"/>
    <x v="196"/>
  </r>
  <r>
    <x v="178"/>
    <s v="Q3"/>
    <n v="1"/>
    <n v="12"/>
    <n v="1.5"/>
    <n v="45"/>
    <n v="2.8125"/>
    <x v="51"/>
    <s v="ГНС"/>
    <s v="ДОКТ"/>
    <n v="1949"/>
    <n v="2"/>
    <m/>
    <n v="0"/>
    <x v="16"/>
    <s v="Шацкий Владислав Станиславович$10.31857/S0869587322090079"/>
    <n v="1"/>
    <n v="1"/>
    <s v="Вестник Российской Академии наук"/>
    <x v="199"/>
  </r>
  <r>
    <x v="179"/>
    <s v="Q"/>
    <n v="1"/>
    <n v="6"/>
    <n v="12"/>
    <n v="1"/>
    <n v="1"/>
    <x v="200"/>
    <s v="СНС"/>
    <s v="КАНД"/>
    <n v="1970"/>
    <n v="2"/>
    <n v="1"/>
    <n v="1"/>
    <x v="20"/>
    <s v="Агатова Анна Раульевна$10.31857/S2076673422010113"/>
    <n v="1"/>
    <n v="0.33333333333333331"/>
    <s v="Лёд и снег"/>
    <x v="200"/>
  </r>
  <r>
    <x v="179"/>
    <s v="Q"/>
    <n v="1"/>
    <n v="6"/>
    <n v="12"/>
    <n v="1"/>
    <n v="1"/>
    <x v="201"/>
    <s v="СНС"/>
    <s v="КАНД"/>
    <n v="1969"/>
    <n v="2"/>
    <m/>
    <n v="0"/>
    <x v="20"/>
    <s v="Непоп Роман Кириллович$10.31857/S2076673422010113"/>
    <n v="1"/>
    <n v="0.33333333333333331"/>
    <s v="Лёд и снег"/>
    <x v="200"/>
  </r>
  <r>
    <x v="179"/>
    <s v="Q"/>
    <n v="1"/>
    <n v="6"/>
    <n v="12"/>
    <n v="1"/>
    <n v="2"/>
    <x v="76"/>
    <s v="НС"/>
    <s v="БС"/>
    <n v="1979"/>
    <n v="1"/>
    <m/>
    <n v="0"/>
    <x v="0"/>
    <s v="Овчинников Иван Юрьевич$10.31857/S2076673422010113"/>
    <n v="1"/>
    <n v="0.33333333333333331"/>
    <s v="Лёд и снег"/>
    <x v="201"/>
  </r>
  <r>
    <x v="180"/>
    <s v="Q4"/>
    <n v="1"/>
    <n v="2"/>
    <n v="0.8"/>
    <n v="45"/>
    <n v="9"/>
    <x v="96"/>
    <s v="СНС"/>
    <s v="КАНД"/>
    <n v="1987"/>
    <n v="2"/>
    <m/>
    <n v="0"/>
    <x v="9"/>
    <s v="Прокопьев Илья Романович$10.31857/S2686739722010078"/>
    <n v="1"/>
    <n v="0.5"/>
    <s v="Doklady Earth Sciences"/>
    <x v="202"/>
  </r>
  <r>
    <x v="180"/>
    <s v="Q4"/>
    <n v="1"/>
    <n v="2"/>
    <n v="0.8"/>
    <n v="45"/>
    <n v="18"/>
    <x v="202"/>
    <s v="СНС"/>
    <s v="КАНД"/>
    <n v="1942"/>
    <n v="1"/>
    <n v="1"/>
    <n v="1"/>
    <x v="9"/>
    <s v="Широносова Галина Петровна$10.31857/S2686739722010078"/>
    <n v="1"/>
    <n v="0.5"/>
    <s v="Doklady Earth Sciences"/>
    <x v="202"/>
  </r>
  <r>
    <x v="181"/>
    <s v="Q4"/>
    <n v="1"/>
    <n v="7"/>
    <n v="0.8"/>
    <n v="45"/>
    <n v="5.1428571428571432"/>
    <x v="148"/>
    <s v="НС"/>
    <s v="КАНД"/>
    <n v="1969"/>
    <n v="1"/>
    <m/>
    <n v="0"/>
    <x v="10"/>
    <s v="Айриянц Евгения Владимировна$10.31857/S268673972202013X"/>
    <n v="1"/>
    <n v="0.125"/>
    <s v="Doklady Earth Sciences"/>
    <x v="203"/>
  </r>
  <r>
    <x v="181"/>
    <s v="Q4"/>
    <n v="1"/>
    <n v="7"/>
    <n v="0.8"/>
    <n v="45"/>
    <n v="2.5714285714285716"/>
    <x v="149"/>
    <s v="СНС"/>
    <s v="КАНД"/>
    <n v="1983"/>
    <n v="2"/>
    <m/>
    <n v="0"/>
    <x v="10"/>
    <s v="Белянин Дмитрий Константинович$10.31857/S268673972202013X"/>
    <n v="1"/>
    <n v="0.125"/>
    <s v="Doklady Earth Sciences"/>
    <x v="203"/>
  </r>
  <r>
    <x v="181"/>
    <s v="Q4"/>
    <n v="1"/>
    <n v="7"/>
    <n v="0.8"/>
    <n v="45"/>
    <n v="5.1428571428571432"/>
    <x v="150"/>
    <s v="ГНС"/>
    <s v="ДОКТ"/>
    <n v="1948"/>
    <n v="1"/>
    <n v="1"/>
    <n v="1"/>
    <x v="10"/>
    <s v="Жмодик Сергей Михайлович$10.31857/S268673972202013X"/>
    <n v="1"/>
    <n v="0.125"/>
    <s v="Doklady Earth Sciences"/>
    <x v="203"/>
  </r>
  <r>
    <x v="181"/>
    <s v="Q4"/>
    <n v="1"/>
    <n v="7"/>
    <n v="0.8"/>
    <n v="45"/>
    <n v="5.1428571428571432"/>
    <x v="151"/>
    <s v="НС"/>
    <s v="КАНД"/>
    <n v="1976"/>
    <n v="1"/>
    <m/>
    <n v="0"/>
    <x v="10"/>
    <s v="Киселева Ольга Николаевна$10.31857/S268673972202013X"/>
    <n v="1"/>
    <n v="0.125"/>
    <s v="Doklady Earth Sciences"/>
    <x v="203"/>
  </r>
  <r>
    <x v="181"/>
    <s v="Q4"/>
    <n v="1"/>
    <n v="7"/>
    <n v="0.8"/>
    <n v="45"/>
    <n v="5.1428571428571432"/>
    <x v="23"/>
    <s v="СНС"/>
    <s v="КАНД"/>
    <n v="1968"/>
    <n v="1"/>
    <m/>
    <n v="0"/>
    <x v="10"/>
    <s v="Лазарева Елена Владимировна$10.31857/S268673972202013X"/>
    <n v="1"/>
    <n v="0.125"/>
    <s v="Doklady Earth Sciences"/>
    <x v="203"/>
  </r>
  <r>
    <x v="181"/>
    <s v="Q4"/>
    <n v="1"/>
    <n v="7"/>
    <n v="0.8"/>
    <n v="45"/>
    <n v="5.1428571428571432"/>
    <x v="11"/>
    <s v="НС"/>
    <s v="БС"/>
    <n v="1950"/>
    <n v="1"/>
    <m/>
    <n v="0"/>
    <x v="0"/>
    <s v="Мороз Татьяна Николаевна$10.31857/S268673972202013X"/>
    <n v="1"/>
    <n v="0.125"/>
    <s v="Doklady Earth Sciences"/>
    <x v="203"/>
  </r>
  <r>
    <x v="181"/>
    <s v="Q4"/>
    <n v="1"/>
    <n v="7"/>
    <n v="0.8"/>
    <n v="45"/>
    <n v="5.1428571428571432"/>
    <x v="17"/>
    <s v="ВНС"/>
    <s v="ДОКТ"/>
    <n v="1961"/>
    <n v="1"/>
    <m/>
    <n v="0"/>
    <x v="8"/>
    <s v="Травин Алексей Валентинович$10.31857/S268673972202013X"/>
    <n v="1"/>
    <n v="0.125"/>
    <s v="Doklady Earth Sciences"/>
    <x v="203"/>
  </r>
  <r>
    <x v="181"/>
    <s v="Q4"/>
    <n v="1"/>
    <n v="7"/>
    <n v="0.8"/>
    <n v="45"/>
    <n v="5.1428571428571432"/>
    <x v="79"/>
    <s v="СНС"/>
    <s v="КАНД"/>
    <n v="1980"/>
    <n v="1"/>
    <m/>
    <n v="0"/>
    <x v="8"/>
    <s v="Юдин Денис Сергеевич$10.31857/S268673972202013X"/>
    <n v="1"/>
    <n v="0.125"/>
    <s v="Doklady Earth Sciences"/>
    <x v="203"/>
  </r>
  <r>
    <x v="182"/>
    <s v="Q4"/>
    <n v="1"/>
    <n v="6"/>
    <n v="0.8"/>
    <n v="45"/>
    <n v="6"/>
    <x v="203"/>
    <s v="СНС"/>
    <s v="КАНД"/>
    <n v="1961"/>
    <n v="1"/>
    <m/>
    <n v="0"/>
    <x v="17"/>
    <s v="Зиновьев Сергей Валентинович$10.31857/S2686739722030094"/>
    <n v="1"/>
    <n v="0.5"/>
    <s v="Doklady Earth Sciences"/>
    <x v="204"/>
  </r>
  <r>
    <x v="182"/>
    <s v="Q4"/>
    <n v="1"/>
    <n v="6"/>
    <n v="0.8"/>
    <n v="45"/>
    <n v="6"/>
    <x v="102"/>
    <s v="ВНС"/>
    <s v="ДОКТ"/>
    <n v="1935"/>
    <n v="1"/>
    <m/>
    <n v="0"/>
    <x v="17"/>
    <s v="Ножкин Александр Дмитриевич$10.31857/S2686739722030094"/>
    <n v="1"/>
    <n v="0.5"/>
    <s v="Doklady Earth Sciences"/>
    <x v="204"/>
  </r>
  <r>
    <x v="183"/>
    <s v="Q4"/>
    <n v="1"/>
    <n v="3"/>
    <n v="0.8"/>
    <n v="45"/>
    <n v="12"/>
    <x v="17"/>
    <s v="ВНС"/>
    <s v="ДОКТ"/>
    <n v="1961"/>
    <n v="1"/>
    <m/>
    <n v="0"/>
    <x v="8"/>
    <s v="Травин Алексей Валентинович$10.31857/S2686739722601016"/>
    <n v="1"/>
    <n v="1"/>
    <s v="Doklady Earth Sciences"/>
    <x v="205"/>
  </r>
  <r>
    <x v="184"/>
    <s v="Q4"/>
    <n v="1"/>
    <n v="4"/>
    <n v="0.8"/>
    <n v="45"/>
    <n v="9"/>
    <x v="47"/>
    <s v="СНС"/>
    <s v="КАНД"/>
    <n v="1975"/>
    <n v="1"/>
    <n v="1"/>
    <n v="1"/>
    <x v="11"/>
    <s v="Головин Александр Викторович$10.31857/S2686739722601491"/>
    <n v="1"/>
    <n v="0.5"/>
    <s v="Doklady Earth Sciences"/>
    <x v="206"/>
  </r>
  <r>
    <x v="184"/>
    <s v="Q4"/>
    <n v="1"/>
    <n v="4"/>
    <n v="0.8"/>
    <n v="45"/>
    <n v="9"/>
    <x v="204"/>
    <s v="МНС"/>
    <s v="БС"/>
    <n v="1997"/>
    <n v="1"/>
    <m/>
    <n v="0"/>
    <x v="19"/>
    <s v="Соловьев Константин Андреевич$10.31857/S2686739722601491"/>
    <n v="1"/>
    <n v="0.5"/>
    <s v="Doklady Earth Sciences"/>
    <x v="206"/>
  </r>
  <r>
    <x v="185"/>
    <s v="Q4"/>
    <n v="1"/>
    <n v="6"/>
    <n v="0.8"/>
    <n v="45"/>
    <n v="6"/>
    <x v="205"/>
    <s v="ИТР"/>
    <s v="БС"/>
    <n v="1998"/>
    <n v="1"/>
    <m/>
    <n v="0"/>
    <x v="16"/>
    <s v="Ильин Андрей Александрович$10.31857/S2686739722602393"/>
    <n v="1"/>
    <n v="0.25"/>
    <s v="Doklady Earth Sciences"/>
    <x v="207"/>
  </r>
  <r>
    <x v="185"/>
    <s v="Q4"/>
    <n v="1"/>
    <n v="6"/>
    <n v="0.8"/>
    <n v="45"/>
    <n v="6"/>
    <x v="206"/>
    <s v="НС"/>
    <s v="БС"/>
    <n v="1990"/>
    <n v="1"/>
    <m/>
    <n v="0"/>
    <x v="16"/>
    <s v="Колесниченко Мария Владимировна$10.31857/S2686739722602393"/>
    <n v="1"/>
    <n v="0.25"/>
    <s v="Doklady Earth Sciences"/>
    <x v="207"/>
  </r>
  <r>
    <x v="185"/>
    <s v="Q4"/>
    <n v="1"/>
    <n v="6"/>
    <n v="0.8"/>
    <n v="45"/>
    <n v="3"/>
    <x v="45"/>
    <s v="СНС"/>
    <s v="КАНД"/>
    <n v="1976"/>
    <n v="2"/>
    <m/>
    <n v="0"/>
    <x v="16"/>
    <s v="Рагозин Алексей Львович$10.31857/S2686739722602393"/>
    <n v="1"/>
    <n v="0.25"/>
    <s v="Doklady Earth Sciences"/>
    <x v="207"/>
  </r>
  <r>
    <x v="185"/>
    <s v="Q4"/>
    <n v="1"/>
    <n v="6"/>
    <n v="0.8"/>
    <n v="45"/>
    <n v="3"/>
    <x v="51"/>
    <s v="ГНС"/>
    <s v="ДОКТ"/>
    <n v="1949"/>
    <n v="2"/>
    <n v="1"/>
    <n v="1"/>
    <x v="16"/>
    <s v="Шацкий Владислав Станиславович$10.31857/S2686739722602393"/>
    <n v="1"/>
    <n v="0.25"/>
    <s v="Doklady Earth Sciences"/>
    <x v="207"/>
  </r>
  <r>
    <x v="186"/>
    <s v="Q4"/>
    <n v="1"/>
    <n v="5"/>
    <n v="0.8"/>
    <n v="45"/>
    <n v="7.2"/>
    <x v="207"/>
    <s v="СНС"/>
    <s v="ДОКТ"/>
    <n v="1984"/>
    <n v="1"/>
    <n v="1"/>
    <n v="1"/>
    <x v="16"/>
    <s v="Баталева Юлия Владиславна$10.31857/S2686739722602642"/>
    <n v="1"/>
    <n v="0.2"/>
    <s v="Doklady Earth Sciences"/>
    <x v="208"/>
  </r>
  <r>
    <x v="186"/>
    <s v="Q4"/>
    <n v="1"/>
    <n v="5"/>
    <n v="0.8"/>
    <n v="45"/>
    <n v="7.2"/>
    <x v="208"/>
    <s v="СНС"/>
    <s v="КАНД"/>
    <n v="1960"/>
    <n v="1"/>
    <m/>
    <n v="0"/>
    <x v="16"/>
    <s v="Борздов Юрий Михайлович$10.31857/S2686739722602642"/>
    <n v="1"/>
    <n v="0.2"/>
    <s v="Doklady Earth Sciences"/>
    <x v="208"/>
  </r>
  <r>
    <x v="186"/>
    <s v="Q4"/>
    <n v="1"/>
    <n v="5"/>
    <n v="0.8"/>
    <n v="45"/>
    <n v="7.2"/>
    <x v="209"/>
    <s v="НС"/>
    <s v="БС"/>
    <n v="1993"/>
    <n v="1"/>
    <m/>
    <n v="0"/>
    <x v="16"/>
    <s v="Здроков Евгений Владимирович$10.31857/S2686739722602642"/>
    <n v="1"/>
    <n v="0.2"/>
    <s v="Doklady Earth Sciences"/>
    <x v="208"/>
  </r>
  <r>
    <x v="186"/>
    <s v="Q4"/>
    <n v="1"/>
    <n v="5"/>
    <n v="0.8"/>
    <n v="45"/>
    <n v="7.2"/>
    <x v="187"/>
    <s v="НС"/>
    <s v="ДОКТ"/>
    <n v="1956"/>
    <n v="1"/>
    <m/>
    <n v="0"/>
    <x v="16"/>
    <s v="Пальянов Юрий Николаевич$10.31857/S2686739722602642"/>
    <n v="1"/>
    <n v="0.2"/>
    <s v="Doklady Earth Sciences"/>
    <x v="208"/>
  </r>
  <r>
    <x v="186"/>
    <s v="Q4"/>
    <n v="1"/>
    <n v="5"/>
    <n v="0.8"/>
    <n v="45"/>
    <n v="7.2"/>
    <x v="210"/>
    <s v="ИТР"/>
    <s v="БС"/>
    <n v="1999"/>
    <n v="1"/>
    <m/>
    <n v="0"/>
    <x v="16"/>
    <s v="Фурман Ольга Владимировна$10.31857/S2686739722602642"/>
    <n v="1"/>
    <n v="0.2"/>
    <s v="Doklady Earth Sciences"/>
    <x v="208"/>
  </r>
  <r>
    <x v="187"/>
    <s v="Q4"/>
    <n v="1"/>
    <n v="7"/>
    <n v="0.8"/>
    <n v="45"/>
    <n v="5.1428571428571432"/>
    <x v="35"/>
    <s v="ВНС"/>
    <s v="ДОКТ"/>
    <n v="1954"/>
    <n v="1"/>
    <m/>
    <n v="0"/>
    <x v="14"/>
    <s v="Леонова Галина Александровна$10.31857/S2686739722700037"/>
    <n v="1"/>
    <n v="0.5"/>
    <s v="Doklady Earth Sciences"/>
    <x v="209"/>
  </r>
  <r>
    <x v="187"/>
    <s v="Q4"/>
    <n v="1"/>
    <n v="7"/>
    <n v="0.8"/>
    <n v="45"/>
    <n v="5.1428571428571432"/>
    <x v="36"/>
    <s v="СНС"/>
    <s v="КАНД"/>
    <n v="1984"/>
    <n v="1"/>
    <m/>
    <n v="0"/>
    <x v="14"/>
    <s v="Мальцев Антон Евгеньевич$10.31857/S2686739722700037"/>
    <n v="1"/>
    <n v="0.5"/>
    <s v="Doklady Earth Sciences"/>
    <x v="209"/>
  </r>
  <r>
    <x v="188"/>
    <s v="R"/>
    <m/>
    <n v="4"/>
    <n v="7"/>
    <n v="1"/>
    <n v="1.75"/>
    <x v="211"/>
    <s v="МНС"/>
    <s v="БС"/>
    <n v="1996"/>
    <n v="1"/>
    <m/>
    <n v="0"/>
    <x v="10"/>
    <s v="Малов Виктор Игоревич$10.31951/2658-3518-2022-A-3-1262"/>
    <n v="1"/>
    <n v="0.25"/>
    <s v="Limnology and Freshwater Biology"/>
    <x v="210"/>
  </r>
  <r>
    <x v="188"/>
    <s v="R"/>
    <m/>
    <n v="4"/>
    <n v="7"/>
    <n v="1"/>
    <n v="1.75"/>
    <x v="105"/>
    <s v="МНС"/>
    <s v="БС"/>
    <n v="1996"/>
    <n v="1"/>
    <m/>
    <n v="0"/>
    <x v="10"/>
    <s v="Малов Георгий Игоревич$10.31951/2658-3518-2022-A-3-1262"/>
    <n v="1"/>
    <n v="0.25"/>
    <s v="Limnology and Freshwater Biology"/>
    <x v="210"/>
  </r>
  <r>
    <x v="188"/>
    <s v="R"/>
    <m/>
    <n v="4"/>
    <n v="7"/>
    <n v="1"/>
    <n v="1.75"/>
    <x v="106"/>
    <s v="НС"/>
    <s v="КАНД"/>
    <n v="1992"/>
    <n v="1"/>
    <m/>
    <n v="0"/>
    <x v="10"/>
    <s v="Овдина Екатерина Андреевна$10.31951/2658-3518-2022-A-3-1262"/>
    <n v="1"/>
    <n v="0.25"/>
    <s v="Limnology and Freshwater Biology"/>
    <x v="210"/>
  </r>
  <r>
    <x v="188"/>
    <s v="R"/>
    <m/>
    <n v="4"/>
    <n v="7"/>
    <n v="1"/>
    <n v="1.75"/>
    <x v="107"/>
    <s v="ВНС"/>
    <s v="ДОКТ"/>
    <n v="1964"/>
    <n v="1"/>
    <n v="1"/>
    <n v="0"/>
    <x v="10"/>
    <s v="Страховенко Вера Дмитриевна$10.31951/2658-3518-2022-A-3-1262"/>
    <n v="1"/>
    <n v="0.25"/>
    <s v="Limnology and Freshwater Biology"/>
    <x v="210"/>
  </r>
  <r>
    <x v="189"/>
    <s v="R"/>
    <m/>
    <n v="6"/>
    <n v="7"/>
    <n v="1"/>
    <n v="0.58333333333333337"/>
    <x v="149"/>
    <s v="СНС"/>
    <s v="КАНД"/>
    <n v="1983"/>
    <n v="2"/>
    <n v="1"/>
    <n v="0"/>
    <x v="10"/>
    <s v="Белянин Дмитрий Константинович$10.31951/2658-3518-2022-A-3-1295"/>
    <n v="1"/>
    <n v="0.16666666666666666"/>
    <s v="Limnology and Freshwater Biology"/>
    <x v="211"/>
  </r>
  <r>
    <x v="189"/>
    <s v="R"/>
    <m/>
    <n v="6"/>
    <n v="7"/>
    <n v="1"/>
    <n v="1.1666666666666667"/>
    <x v="170"/>
    <s v="НС"/>
    <s v="КАНД"/>
    <n v="1984"/>
    <n v="1"/>
    <m/>
    <n v="0"/>
    <x v="14"/>
    <s v="Восель Юлия Сергеевна$10.31951/2658-3518-2022-A-3-1295"/>
    <n v="1"/>
    <n v="0.16666666666666666"/>
    <s v="Limnology and Freshwater Biology"/>
    <x v="211"/>
  </r>
  <r>
    <x v="189"/>
    <s v="R"/>
    <m/>
    <n v="6"/>
    <n v="7"/>
    <n v="1"/>
    <n v="1.1666666666666667"/>
    <x v="22"/>
    <s v="СНС"/>
    <s v="КАНД"/>
    <n v="1979"/>
    <n v="1"/>
    <m/>
    <n v="0"/>
    <x v="10"/>
    <s v="Густайтис Мария Алексеевна$10.31951/2658-3518-2022-A-3-1295"/>
    <n v="1"/>
    <n v="0.16666666666666666"/>
    <s v="Limnology and Freshwater Biology"/>
    <x v="211"/>
  </r>
  <r>
    <x v="189"/>
    <s v="R"/>
    <m/>
    <n v="6"/>
    <n v="7"/>
    <n v="1"/>
    <n v="1.1666666666666667"/>
    <x v="171"/>
    <s v="СНС"/>
    <s v="КАНД"/>
    <n v="1977"/>
    <n v="1"/>
    <m/>
    <n v="0"/>
    <x v="14"/>
    <s v="Кропачева Марья Юрьевна$10.31951/2658-3518-2022-A-3-1295"/>
    <n v="1"/>
    <n v="0.16666666666666666"/>
    <s v="Limnology and Freshwater Biology"/>
    <x v="211"/>
  </r>
  <r>
    <x v="189"/>
    <s v="R"/>
    <m/>
    <n v="6"/>
    <n v="7"/>
    <n v="1"/>
    <n v="1.1666666666666667"/>
    <x v="37"/>
    <s v="МНС"/>
    <s v="БС"/>
    <n v="1994"/>
    <n v="1"/>
    <m/>
    <n v="0"/>
    <x v="14"/>
    <s v="Мезина Ксения Александровна$10.31951/2658-3518-2022-A-3-1295"/>
    <n v="1"/>
    <n v="0.16666666666666666"/>
    <s v="Limnology and Freshwater Biology"/>
    <x v="211"/>
  </r>
  <r>
    <x v="189"/>
    <s v="R"/>
    <m/>
    <n v="6"/>
    <n v="7"/>
    <n v="1"/>
    <n v="1.1666666666666667"/>
    <x v="38"/>
    <s v="СНС"/>
    <s v="КАНД"/>
    <n v="1961"/>
    <n v="1"/>
    <m/>
    <n v="0"/>
    <x v="14"/>
    <s v="Мельгунов Михаил Сергеевич$10.31951/2658-3518-2022-A-3-1295"/>
    <n v="1"/>
    <n v="0.16666666666666666"/>
    <s v="Limnology and Freshwater Biology"/>
    <x v="211"/>
  </r>
  <r>
    <x v="190"/>
    <s v="R"/>
    <m/>
    <n v="2"/>
    <n v="7"/>
    <n v="1"/>
    <n v="3.5"/>
    <x v="22"/>
    <s v="СНС"/>
    <s v="КАНД"/>
    <n v="1979"/>
    <n v="1"/>
    <n v="1"/>
    <n v="0"/>
    <x v="10"/>
    <s v="Густайтис Мария Алексеевна$10.31951/2658-3518-2022-A-3-1308"/>
    <n v="1"/>
    <n v="0.5"/>
    <s v="Limnology and Freshwater Biology"/>
    <x v="212"/>
  </r>
  <r>
    <x v="190"/>
    <s v="R"/>
    <m/>
    <n v="2"/>
    <n v="7"/>
    <n v="1"/>
    <n v="3.5"/>
    <x v="24"/>
    <s v="СНС"/>
    <s v="КАНД"/>
    <n v="1987"/>
    <n v="1"/>
    <m/>
    <n v="0"/>
    <x v="10"/>
    <s v="Мягкая Ирина Николаевна$10.31951/2658-3518-2022-A-3-1308"/>
    <n v="1"/>
    <n v="0.5"/>
    <s v="Limnology and Freshwater Biology"/>
    <x v="212"/>
  </r>
  <r>
    <x v="191"/>
    <s v="R"/>
    <m/>
    <n v="3"/>
    <n v="7"/>
    <n v="1"/>
    <n v="2.3333333333333335"/>
    <x v="212"/>
    <s v="ИТР"/>
    <s v="КАНД"/>
    <n v="1937"/>
    <n v="1"/>
    <m/>
    <n v="0"/>
    <x v="14"/>
    <s v="Бадмаева Жомнит Ашоровна$10.31951/2658-3518-2022-A-3-1359"/>
    <n v="1"/>
    <n v="0.5"/>
    <s v="Limnology and Freshwater Biology"/>
    <x v="213"/>
  </r>
  <r>
    <x v="191"/>
    <s v="R"/>
    <m/>
    <n v="3"/>
    <n v="7"/>
    <n v="1"/>
    <n v="2.3333333333333335"/>
    <x v="35"/>
    <s v="ВНС"/>
    <s v="ДОКТ"/>
    <n v="1954"/>
    <n v="1"/>
    <n v="1"/>
    <n v="0"/>
    <x v="14"/>
    <s v="Леонова Галина Александровна$10.31951/2658-3518-2022-A-3-1359"/>
    <n v="1"/>
    <n v="0.5"/>
    <s v="Limnology and Freshwater Biology"/>
    <x v="213"/>
  </r>
  <r>
    <x v="192"/>
    <s v="R"/>
    <m/>
    <n v="2"/>
    <n v="7"/>
    <n v="1"/>
    <n v="3.5"/>
    <x v="22"/>
    <s v="СНС"/>
    <s v="КАНД"/>
    <n v="1979"/>
    <n v="1"/>
    <m/>
    <n v="0"/>
    <x v="10"/>
    <s v="Густайтис Мария Алексеевна$10.31951/2658-3518-2022-A-3-7"/>
    <n v="1"/>
    <n v="0.5"/>
    <s v="Limnology and Freshwater Biology"/>
    <x v="214"/>
  </r>
  <r>
    <x v="192"/>
    <s v="R"/>
    <m/>
    <n v="2"/>
    <n v="7"/>
    <n v="1"/>
    <n v="3.5"/>
    <x v="24"/>
    <s v="СНС"/>
    <s v="КАНД"/>
    <n v="1987"/>
    <n v="1"/>
    <n v="1"/>
    <n v="0"/>
    <x v="10"/>
    <s v="Мягкая Ирина Николаевна$10.31951/2658-3518-2022-A-3-7"/>
    <n v="1"/>
    <n v="0.5"/>
    <s v="Limnology and Freshwater Biology"/>
    <x v="214"/>
  </r>
  <r>
    <x v="193"/>
    <s v="R"/>
    <m/>
    <n v="6"/>
    <n v="7"/>
    <n v="1"/>
    <n v="1.1666666666666667"/>
    <x v="90"/>
    <s v="СНС"/>
    <s v="КАНД"/>
    <n v="1946"/>
    <n v="1"/>
    <m/>
    <n v="0"/>
    <x v="20"/>
    <s v="Бабич Валерий Васильевич$10.31951/2658-3518-2022-A-4-1429"/>
    <n v="1"/>
    <n v="0.25"/>
    <s v="Limnology and Freshwater Biology"/>
    <x v="215"/>
  </r>
  <r>
    <x v="193"/>
    <s v="R"/>
    <m/>
    <n v="6"/>
    <n v="7"/>
    <n v="1"/>
    <n v="1.1666666666666667"/>
    <x v="91"/>
    <s v="ВНС"/>
    <s v="ДОКТ"/>
    <n v="1943"/>
    <n v="1"/>
    <n v="1"/>
    <n v="0"/>
    <x v="20"/>
    <s v="Калугин Иван Александрович$10.31951/2658-3518-2022-A-4-1429"/>
    <n v="1"/>
    <n v="0.25"/>
    <s v="Limnology and Freshwater Biology"/>
    <x v="215"/>
  </r>
  <r>
    <x v="193"/>
    <s v="R"/>
    <m/>
    <n v="6"/>
    <n v="7"/>
    <n v="1"/>
    <n v="1.1666666666666667"/>
    <x v="213"/>
    <s v="НС"/>
    <s v="КАНД"/>
    <n v="1961"/>
    <n v="1"/>
    <m/>
    <n v="0"/>
    <x v="20"/>
    <s v="Маркович Татьяна Ивановна$10.31951/2658-3518-2022-A-4-1429"/>
    <n v="1"/>
    <n v="0.25"/>
    <s v="Limnology and Freshwater Biology"/>
    <x v="215"/>
  </r>
  <r>
    <x v="193"/>
    <s v="R"/>
    <m/>
    <n v="6"/>
    <n v="7"/>
    <n v="1"/>
    <n v="1.1666666666666667"/>
    <x v="141"/>
    <s v="ВНС"/>
    <s v="ДОКТ"/>
    <n v="1957"/>
    <n v="1"/>
    <m/>
    <n v="0"/>
    <x v="18"/>
    <s v="Гаськова Ольга Лукинична$10.31951/2658-3518-2022-A-4-1429"/>
    <n v="1"/>
    <n v="0.25"/>
    <s v="Limnology and Freshwater Biology"/>
    <x v="215"/>
  </r>
  <r>
    <x v="194"/>
    <s v="R"/>
    <m/>
    <n v="3"/>
    <n v="7"/>
    <n v="1"/>
    <n v="2.3333333333333335"/>
    <x v="35"/>
    <s v="ВНС"/>
    <s v="ДОКТ"/>
    <n v="1954"/>
    <n v="1"/>
    <n v="1"/>
    <n v="0"/>
    <x v="14"/>
    <s v="Леонова Галина Александровна$10.31951/2658-3518-2022-A-4-1467"/>
    <n v="1"/>
    <n v="0.5"/>
    <s v="Limnology and Freshwater Biology"/>
    <x v="216"/>
  </r>
  <r>
    <x v="194"/>
    <s v="R"/>
    <m/>
    <n v="3"/>
    <n v="7"/>
    <n v="1"/>
    <n v="2.3333333333333335"/>
    <x v="36"/>
    <s v="СНС"/>
    <s v="КАНД"/>
    <n v="1984"/>
    <n v="1"/>
    <m/>
    <n v="0"/>
    <x v="14"/>
    <s v="Мальцев Антон Евгеньевич$10.31951/2658-3518-2022-A-4-1467"/>
    <n v="1"/>
    <n v="0.5"/>
    <s v="Limnology and Freshwater Biology"/>
    <x v="216"/>
  </r>
  <r>
    <x v="195"/>
    <s v="R"/>
    <m/>
    <n v="3"/>
    <n v="7"/>
    <n v="1"/>
    <n v="2.3333333333333335"/>
    <x v="105"/>
    <s v="МНС"/>
    <s v="БС"/>
    <n v="1996"/>
    <n v="1"/>
    <n v="1"/>
    <n v="0"/>
    <x v="10"/>
    <s v="Малов Георгий Игоревич$10.31951/2658-3518-2022-A-4-1482"/>
    <n v="1"/>
    <n v="0.33333333333333331"/>
    <s v="Limnology and Freshwater Biology"/>
    <x v="217"/>
  </r>
  <r>
    <x v="195"/>
    <s v="R"/>
    <m/>
    <n v="3"/>
    <n v="7"/>
    <n v="1"/>
    <n v="2.3333333333333335"/>
    <x v="106"/>
    <s v="НС"/>
    <s v="КАНД"/>
    <n v="1992"/>
    <n v="1"/>
    <m/>
    <n v="0"/>
    <x v="10"/>
    <s v="Овдина Екатерина Андреевна$10.31951/2658-3518-2022-A-4-1482"/>
    <n v="1"/>
    <n v="0.33333333333333331"/>
    <s v="Limnology and Freshwater Biology"/>
    <x v="217"/>
  </r>
  <r>
    <x v="195"/>
    <s v="R"/>
    <m/>
    <n v="3"/>
    <n v="7"/>
    <n v="1"/>
    <n v="2.3333333333333335"/>
    <x v="107"/>
    <s v="ВНС"/>
    <s v="ДОКТ"/>
    <n v="1964"/>
    <n v="1"/>
    <m/>
    <n v="0"/>
    <x v="10"/>
    <s v="Страховенко Вера Дмитриевна$10.31951/2658-3518-2022-A-4-1482"/>
    <n v="1"/>
    <n v="0.33333333333333331"/>
    <s v="Limnology and Freshwater Biology"/>
    <x v="217"/>
  </r>
  <r>
    <x v="196"/>
    <s v="R"/>
    <m/>
    <n v="7"/>
    <n v="7"/>
    <n v="1"/>
    <n v="1"/>
    <x v="42"/>
    <s v="ВНС"/>
    <s v="ДОКТ"/>
    <n v="1958"/>
    <n v="1"/>
    <m/>
    <n v="0"/>
    <x v="7"/>
    <s v="Кривоногов Сергей Константинович$10.31951/2658-3518-2022-A-4-1485"/>
    <n v="1"/>
    <n v="0.16666666666666666"/>
    <s v="Limnology and Freshwater Biology"/>
    <x v="218"/>
  </r>
  <r>
    <x v="196"/>
    <s v="R"/>
    <m/>
    <n v="7"/>
    <n v="7"/>
    <n v="1"/>
    <n v="1"/>
    <x v="35"/>
    <s v="ВНС"/>
    <s v="ДОКТ"/>
    <n v="1954"/>
    <n v="1"/>
    <m/>
    <n v="0"/>
    <x v="14"/>
    <s v="Леонова Галина Александровна$10.31951/2658-3518-2022-A-4-1485"/>
    <n v="1"/>
    <n v="0.16666666666666666"/>
    <s v="Limnology and Freshwater Biology"/>
    <x v="219"/>
  </r>
  <r>
    <x v="196"/>
    <s v="R"/>
    <m/>
    <n v="7"/>
    <n v="7"/>
    <n v="1"/>
    <n v="1"/>
    <x v="36"/>
    <s v="СНС"/>
    <s v="КАНД"/>
    <n v="1984"/>
    <n v="1"/>
    <n v="1"/>
    <n v="0"/>
    <x v="14"/>
    <s v="Мальцев Антон Евгеньевич$10.31951/2658-3518-2022-A-4-1485"/>
    <n v="1"/>
    <n v="0.16666666666666666"/>
    <s v="Limnology and Freshwater Biology"/>
    <x v="219"/>
  </r>
  <r>
    <x v="196"/>
    <s v="R"/>
    <m/>
    <n v="7"/>
    <n v="7"/>
    <n v="1"/>
    <n v="1"/>
    <x v="100"/>
    <s v="НС"/>
    <s v="БС"/>
    <n v="1973"/>
    <n v="1"/>
    <m/>
    <n v="0"/>
    <x v="0"/>
    <s v="Мирошниченко Леонид Валерьевич$10.31951/2658-3518-2022-A-4-1485"/>
    <n v="1"/>
    <n v="0.16666666666666666"/>
    <s v="Limnology and Freshwater Biology"/>
    <x v="219"/>
  </r>
  <r>
    <x v="196"/>
    <s v="R"/>
    <m/>
    <n v="7"/>
    <n v="7"/>
    <n v="1"/>
    <n v="1"/>
    <x v="53"/>
    <s v="СНС"/>
    <s v="КАНД"/>
    <n v="1971"/>
    <n v="1"/>
    <m/>
    <n v="0"/>
    <x v="0"/>
    <s v="Солотчин Павел Анатольевич$10.31951/2658-3518-2022-A-4-1485"/>
    <n v="1"/>
    <n v="0.16666666666666666"/>
    <s v="Limnology and Freshwater Biology"/>
    <x v="219"/>
  </r>
  <r>
    <x v="196"/>
    <s v="R"/>
    <m/>
    <n v="7"/>
    <n v="7"/>
    <n v="1"/>
    <n v="1"/>
    <x v="40"/>
    <s v="МНС"/>
    <s v="БС"/>
    <n v="1993"/>
    <n v="1"/>
    <m/>
    <n v="0"/>
    <x v="10"/>
    <s v="Шавекин Алексей Сергеевич$10.31951/2658-3518-2022-A-4-1485"/>
    <n v="1"/>
    <n v="0.16666666666666666"/>
    <s v="Limnology and Freshwater Biology"/>
    <x v="219"/>
  </r>
  <r>
    <x v="197"/>
    <s v="R"/>
    <m/>
    <n v="5"/>
    <n v="7"/>
    <n v="1"/>
    <n v="1.4"/>
    <x v="41"/>
    <s v="СНС"/>
    <s v="КАНД"/>
    <n v="1937"/>
    <n v="1"/>
    <m/>
    <n v="0"/>
    <x v="14"/>
    <s v="Бобров Владислав Андреевич$10.31951/2658-3518-2022-A-4-1488"/>
    <n v="1"/>
    <n v="0.25"/>
    <s v="Limnology and Freshwater Biology"/>
    <x v="220"/>
  </r>
  <r>
    <x v="197"/>
    <s v="R"/>
    <m/>
    <n v="5"/>
    <n v="7"/>
    <n v="1"/>
    <n v="1.4"/>
    <x v="35"/>
    <s v="ВНС"/>
    <s v="ДОКТ"/>
    <n v="1954"/>
    <n v="1"/>
    <m/>
    <n v="0"/>
    <x v="14"/>
    <s v="Леонова Галина Александровна$10.31951/2658-3518-2022-A-4-1488"/>
    <n v="1"/>
    <n v="0.25"/>
    <s v="Limnology and Freshwater Biology"/>
    <x v="220"/>
  </r>
  <r>
    <x v="197"/>
    <s v="R"/>
    <m/>
    <n v="5"/>
    <n v="7"/>
    <n v="1"/>
    <n v="1.4"/>
    <x v="36"/>
    <s v="СНС"/>
    <s v="КАНД"/>
    <n v="1984"/>
    <n v="1"/>
    <n v="1"/>
    <n v="0"/>
    <x v="14"/>
    <s v="Мальцев Антон Евгеньевич$10.31951/2658-3518-2022-A-4-1488"/>
    <n v="1"/>
    <n v="0.25"/>
    <s v="Limnology and Freshwater Biology"/>
    <x v="220"/>
  </r>
  <r>
    <x v="197"/>
    <s v="R"/>
    <m/>
    <n v="5"/>
    <n v="7"/>
    <n v="1"/>
    <n v="1.4"/>
    <x v="100"/>
    <s v="НС"/>
    <s v="БС"/>
    <n v="1973"/>
    <n v="1"/>
    <m/>
    <n v="0"/>
    <x v="0"/>
    <s v="Мирошниченко Леонид Валерьевич$10.31951/2658-3518-2022-A-4-1488"/>
    <n v="1"/>
    <n v="0.25"/>
    <s v="Limnology and Freshwater Biology"/>
    <x v="221"/>
  </r>
  <r>
    <x v="198"/>
    <s v="R"/>
    <m/>
    <n v="7"/>
    <n v="7"/>
    <n v="1"/>
    <n v="1"/>
    <x v="52"/>
    <s v="СНС"/>
    <s v="КАНД"/>
    <n v="1980"/>
    <n v="1"/>
    <m/>
    <n v="0"/>
    <x v="0"/>
    <s v="Жданова Анастасия Николаевна$10.31951/2658-3518-2022-A-4-1588"/>
    <n v="1"/>
    <n v="0.2"/>
    <s v="Limnology and Freshwater Biology"/>
    <x v="222"/>
  </r>
  <r>
    <x v="198"/>
    <s v="R"/>
    <m/>
    <n v="7"/>
    <n v="7"/>
    <n v="1"/>
    <n v="1"/>
    <x v="35"/>
    <s v="ВНС"/>
    <s v="ДОКТ"/>
    <n v="1954"/>
    <n v="1"/>
    <m/>
    <n v="0"/>
    <x v="14"/>
    <s v="Леонова Галина Александровна$10.31951/2658-3518-2022-A-4-1588"/>
    <n v="1"/>
    <n v="0.2"/>
    <s v="Limnology and Freshwater Biology"/>
    <x v="222"/>
  </r>
  <r>
    <x v="198"/>
    <s v="R"/>
    <m/>
    <n v="7"/>
    <n v="7"/>
    <n v="1"/>
    <n v="1"/>
    <x v="36"/>
    <s v="СНС"/>
    <s v="КАНД"/>
    <n v="1984"/>
    <n v="1"/>
    <m/>
    <n v="0"/>
    <x v="14"/>
    <s v="Мальцев Антон Евгеньевич$10.31951/2658-3518-2022-A-4-1588"/>
    <n v="1"/>
    <n v="0.2"/>
    <s v="Limnology and Freshwater Biology"/>
    <x v="222"/>
  </r>
  <r>
    <x v="198"/>
    <s v="R"/>
    <m/>
    <n v="7"/>
    <n v="7"/>
    <n v="1"/>
    <n v="1"/>
    <x v="53"/>
    <s v="СНС"/>
    <s v="КАНД"/>
    <n v="1971"/>
    <n v="1"/>
    <n v="1"/>
    <n v="0"/>
    <x v="0"/>
    <s v="Солотчин Павел Анатольевич$10.31951/2658-3518-2022-A-4-1588"/>
    <n v="1"/>
    <n v="0.2"/>
    <s v="Limnology and Freshwater Biology"/>
    <x v="222"/>
  </r>
  <r>
    <x v="198"/>
    <s v="R"/>
    <m/>
    <n v="7"/>
    <n v="7"/>
    <n v="1"/>
    <n v="1"/>
    <x v="129"/>
    <s v="ВНС"/>
    <s v="ДОКТ"/>
    <n v="1946"/>
    <n v="1"/>
    <m/>
    <n v="0"/>
    <x v="0"/>
    <s v="Солотчина Эмилия Павловна$10.31951/2658-3518-2022-A-4-1588"/>
    <n v="1"/>
    <n v="0.2"/>
    <s v="Limnology and Freshwater Biology"/>
    <x v="222"/>
  </r>
  <r>
    <x v="199"/>
    <s v="Q"/>
    <n v="1"/>
    <n v="7"/>
    <n v="12"/>
    <n v="1"/>
    <n v="1.7142857142857142"/>
    <x v="214"/>
    <s v="СНС"/>
    <s v="КАНД"/>
    <n v="1958"/>
    <n v="1"/>
    <m/>
    <n v="0"/>
    <x v="2"/>
    <s v="Дребущак Валерий Анатольевич$10.33263/BRIAC125.68736894"/>
    <n v="1"/>
    <n v="1"/>
    <s v="Biointerface Res. Appl. Chem. "/>
    <x v="223"/>
  </r>
  <r>
    <x v="200"/>
    <s v="Q2"/>
    <n v="1"/>
    <n v="5"/>
    <n v="2.6"/>
    <n v="30"/>
    <n v="5.2"/>
    <x v="99"/>
    <s v="НС"/>
    <s v="КАНД"/>
    <n v="1993"/>
    <n v="3"/>
    <m/>
    <n v="0"/>
    <x v="7"/>
    <s v="Картозия Андрей Акакиевич$10.3389/fenvs.2022.948367"/>
    <n v="1"/>
    <n v="1"/>
    <s v="Frontiers in Environmental Science"/>
    <x v="224"/>
  </r>
  <r>
    <x v="201"/>
    <s v="Q1"/>
    <n v="1"/>
    <n v="11"/>
    <n v="4.2"/>
    <n v="30"/>
    <n v="11.454545454545455"/>
    <x v="150"/>
    <s v="ГНС"/>
    <s v="ДОКТ"/>
    <n v="1948"/>
    <n v="1"/>
    <m/>
    <n v="0"/>
    <x v="10"/>
    <s v="Жмодик Сергей Михайлович$10.3390/biology11040605"/>
    <n v="1"/>
    <n v="0.5"/>
    <s v="Biology"/>
    <x v="225"/>
  </r>
  <r>
    <x v="201"/>
    <s v="Q1"/>
    <n v="1"/>
    <n v="11"/>
    <n v="4.2"/>
    <n v="30"/>
    <n v="11.454545454545455"/>
    <x v="23"/>
    <s v="СНС"/>
    <s v="КАНД"/>
    <n v="1968"/>
    <n v="1"/>
    <m/>
    <n v="0"/>
    <x v="10"/>
    <s v="Лазарева Елена Владимировна$10.3390/biology11040605"/>
    <n v="1"/>
    <n v="0.5"/>
    <s v="Biology"/>
    <x v="225"/>
  </r>
  <r>
    <x v="202"/>
    <s v="Q2"/>
    <n v="1"/>
    <n v="5"/>
    <n v="2.6"/>
    <n v="30"/>
    <n v="15.6"/>
    <x v="215"/>
    <s v="СНС"/>
    <s v="ДОКТ"/>
    <n v="1965"/>
    <n v="1"/>
    <n v="1"/>
    <n v="1"/>
    <x v="5"/>
    <s v="Артамонова Светлана Юрьевна$10.3390/en15010301"/>
    <n v="1"/>
    <n v="1"/>
    <s v="Energies"/>
    <x v="226"/>
  </r>
  <r>
    <x v="203"/>
    <s v="Q3"/>
    <n v="1"/>
    <n v="4"/>
    <n v="1.5"/>
    <n v="30"/>
    <n v="11.25"/>
    <x v="137"/>
    <s v="СНС"/>
    <s v="КАНД"/>
    <n v="1948"/>
    <n v="1"/>
    <m/>
    <n v="0"/>
    <x v="4"/>
    <s v="Королюк Владимир Николаевич$10.3390/geosciences12090323"/>
    <n v="1"/>
    <n v="1"/>
    <s v="Geosciences"/>
    <x v="227"/>
  </r>
  <r>
    <x v="204"/>
    <s v="Q3"/>
    <n v="1"/>
    <n v="1"/>
    <n v="1.5"/>
    <n v="30"/>
    <n v="45"/>
    <x v="101"/>
    <s v="ВНС"/>
    <s v="ДОКТ"/>
    <n v="1957"/>
    <n v="1"/>
    <n v="1"/>
    <n v="1"/>
    <x v="2"/>
    <s v="Лиханов Игорь Иванович$10.3390/geosciences12110402"/>
    <n v="1"/>
    <n v="1"/>
    <s v="Geosciences"/>
    <x v="228"/>
  </r>
  <r>
    <x v="205"/>
    <s v="Q2"/>
    <n v="1"/>
    <n v="7"/>
    <n v="2.6"/>
    <n v="30"/>
    <n v="11.142857142857142"/>
    <x v="148"/>
    <s v="НС"/>
    <s v="КАНД"/>
    <n v="1969"/>
    <n v="1"/>
    <m/>
    <n v="0"/>
    <x v="10"/>
    <s v="Айриянц Евгения Владимировна$10.3390/min12010092"/>
    <n v="1"/>
    <n v="0.16666666666666666"/>
    <s v="Minerals"/>
    <x v="229"/>
  </r>
  <r>
    <x v="205"/>
    <s v="Q2"/>
    <n v="1"/>
    <n v="7"/>
    <n v="2.6"/>
    <n v="30"/>
    <n v="11.142857142857142"/>
    <x v="149"/>
    <s v="СНС"/>
    <s v="КАНД"/>
    <n v="1983"/>
    <n v="1"/>
    <m/>
    <n v="0"/>
    <x v="10"/>
    <s v="Белянин Дмитрий Константинович$10.3390/min12010092"/>
    <n v="1"/>
    <n v="0.16666666666666666"/>
    <s v="Minerals"/>
    <x v="229"/>
  </r>
  <r>
    <x v="205"/>
    <s v="Q2"/>
    <n v="1"/>
    <n v="7"/>
    <n v="2.6"/>
    <n v="30"/>
    <n v="11.142857142857142"/>
    <x v="150"/>
    <s v="ГНС"/>
    <s v="ДОКТ"/>
    <n v="1948"/>
    <n v="1"/>
    <m/>
    <n v="0"/>
    <x v="10"/>
    <s v="Жмодик Сергей Михайлович$10.3390/min12010092"/>
    <n v="1"/>
    <n v="0.16666666666666666"/>
    <s v="Minerals"/>
    <x v="229"/>
  </r>
  <r>
    <x v="205"/>
    <s v="Q2"/>
    <n v="1"/>
    <n v="7"/>
    <n v="2.6"/>
    <n v="30"/>
    <n v="11.142857142857142"/>
    <x v="151"/>
    <s v="НС"/>
    <s v="КАНД"/>
    <n v="1976"/>
    <n v="1"/>
    <n v="1"/>
    <n v="1"/>
    <x v="10"/>
    <s v="Киселева Ольга Николаевна$10.3390/min12010092"/>
    <n v="1"/>
    <n v="0.16666666666666666"/>
    <s v="Minerals"/>
    <x v="229"/>
  </r>
  <r>
    <x v="205"/>
    <s v="Q2"/>
    <n v="1"/>
    <n v="7"/>
    <n v="2.6"/>
    <n v="30"/>
    <n v="11.142857142857142"/>
    <x v="216"/>
    <s v="ИТР"/>
    <s v="БС"/>
    <n v="1998"/>
    <n v="1"/>
    <m/>
    <n v="0"/>
    <x v="10"/>
    <s v="Нарара Брайан Папиванаше$10.3390/min12010092"/>
    <n v="1"/>
    <n v="0.16666666666666666"/>
    <s v="Minerals"/>
    <x v="229"/>
  </r>
  <r>
    <x v="205"/>
    <s v="Q2"/>
    <n v="1"/>
    <n v="7"/>
    <n v="2.6"/>
    <n v="30"/>
    <n v="11.142857142857142"/>
    <x v="17"/>
    <s v="ВНС"/>
    <s v="ДОКТ"/>
    <n v="1961"/>
    <n v="1"/>
    <m/>
    <n v="0"/>
    <x v="8"/>
    <s v="Травин Алексей Валентинович$10.3390/min12010092"/>
    <n v="1"/>
    <n v="0.16666666666666666"/>
    <s v="Minerals"/>
    <x v="229"/>
  </r>
  <r>
    <x v="206"/>
    <s v="Q2"/>
    <n v="1"/>
    <n v="4"/>
    <n v="2.6"/>
    <n v="30"/>
    <n v="9.75"/>
    <x v="65"/>
    <s v="СНС"/>
    <s v="КАНД"/>
    <n v="1984"/>
    <n v="2"/>
    <m/>
    <n v="0"/>
    <x v="6"/>
    <s v="Вишневский Андрей Владиславович$10.3390/min12020113"/>
    <n v="1"/>
    <n v="0.5"/>
    <s v="Minerals"/>
    <x v="230"/>
  </r>
  <r>
    <x v="206"/>
    <s v="Q2"/>
    <n v="1"/>
    <n v="8"/>
    <n v="2.6"/>
    <n v="30"/>
    <n v="4.875"/>
    <x v="59"/>
    <s v="ГНС"/>
    <s v="ДОКТ"/>
    <n v="1953"/>
    <n v="2"/>
    <m/>
    <n v="0"/>
    <x v="6"/>
    <s v="Изох Андрей Эмильевич$10.3390/min12020113"/>
    <n v="1"/>
    <n v="0.5"/>
    <s v="Minerals"/>
    <x v="230"/>
  </r>
  <r>
    <x v="207"/>
    <s v="Q2"/>
    <n v="1"/>
    <n v="10"/>
    <n v="2.6"/>
    <n v="30"/>
    <n v="7.8"/>
    <x v="148"/>
    <s v="НС"/>
    <s v="КАНД"/>
    <n v="1969"/>
    <n v="1"/>
    <m/>
    <n v="0"/>
    <x v="10"/>
    <s v="Айриянц Евгения Владимировна$10.3390/min12040390"/>
    <n v="1"/>
    <n v="0.2"/>
    <s v="Minerals"/>
    <x v="231"/>
  </r>
  <r>
    <x v="207"/>
    <s v="Q2"/>
    <n v="1"/>
    <n v="10"/>
    <n v="2.6"/>
    <n v="30"/>
    <n v="7.8"/>
    <x v="149"/>
    <s v="СНС"/>
    <s v="КАНД"/>
    <n v="1983"/>
    <n v="1"/>
    <m/>
    <n v="0"/>
    <x v="10"/>
    <s v="Белянин Дмитрий Константинович$10.3390/min12040390"/>
    <n v="1"/>
    <n v="0.2"/>
    <s v="Minerals"/>
    <x v="231"/>
  </r>
  <r>
    <x v="207"/>
    <s v="Q2"/>
    <n v="1"/>
    <n v="10"/>
    <n v="2.6"/>
    <n v="30"/>
    <n v="3.9"/>
    <x v="168"/>
    <s v="НР"/>
    <s v="ДОКТ"/>
    <n v="1956"/>
    <n v="2"/>
    <m/>
    <n v="0"/>
    <x v="17"/>
    <s v="Буслов Михаил Михайлович$10.3390/min12040390"/>
    <n v="1"/>
    <n v="0.2"/>
    <s v="Minerals"/>
    <x v="232"/>
  </r>
  <r>
    <x v="207"/>
    <s v="Q2"/>
    <n v="1"/>
    <n v="10"/>
    <n v="2.6"/>
    <n v="30"/>
    <n v="7.8"/>
    <x v="150"/>
    <s v="ГНС"/>
    <s v="ДОКТ"/>
    <n v="1948"/>
    <n v="1"/>
    <n v="1"/>
    <n v="1"/>
    <x v="10"/>
    <s v="Жмодик Сергей Михайлович$10.3390/min12040390"/>
    <n v="1"/>
    <n v="0.2"/>
    <s v="Minerals"/>
    <x v="231"/>
  </r>
  <r>
    <x v="207"/>
    <s v="Q2"/>
    <n v="1"/>
    <n v="10"/>
    <n v="2.6"/>
    <n v="30"/>
    <n v="7.8"/>
    <x v="151"/>
    <s v="НС"/>
    <s v="КАНД"/>
    <n v="1976"/>
    <n v="1"/>
    <m/>
    <n v="0"/>
    <x v="10"/>
    <s v="Киселева Ольга Николаевна$10.3390/min12040390"/>
    <n v="1"/>
    <n v="0.2"/>
    <s v="Minerals"/>
    <x v="231"/>
  </r>
  <r>
    <x v="208"/>
    <s v="Q2"/>
    <n v="1"/>
    <n v="8"/>
    <n v="2.6"/>
    <n v="30"/>
    <n v="9.75"/>
    <x v="18"/>
    <s v="ВНС"/>
    <s v="ДОКТ"/>
    <n v="1972"/>
    <n v="1"/>
    <m/>
    <n v="0"/>
    <x v="8"/>
    <s v="Реутский Вадим Николаевич$10.3390/min12040395"/>
    <n v="1"/>
    <n v="1"/>
    <s v="Minerals"/>
    <x v="233"/>
  </r>
  <r>
    <x v="209"/>
    <s v="Q2"/>
    <n v="1"/>
    <n v="8"/>
    <n v="2.6"/>
    <n v="30"/>
    <n v="9.75"/>
    <x v="132"/>
    <s v="СНС"/>
    <s v="КАНД"/>
    <n v="1982"/>
    <n v="1"/>
    <m/>
    <n v="0"/>
    <x v="2"/>
    <s v="Кох Светлана Николаевна$10.3390/min12050553"/>
    <n v="1"/>
    <n v="0.33333333333333331"/>
    <s v="Minerals"/>
    <x v="234"/>
  </r>
  <r>
    <x v="209"/>
    <s v="Q2"/>
    <n v="1"/>
    <n v="8"/>
    <n v="2.6"/>
    <n v="30"/>
    <n v="9.75"/>
    <x v="119"/>
    <s v="МНС"/>
    <s v="БС"/>
    <n v="1995"/>
    <n v="1"/>
    <m/>
    <n v="0"/>
    <x v="2"/>
    <s v="Некипелова Анна Владиславовна$10.3390/min12050553"/>
    <n v="1"/>
    <n v="0.33333333333333331"/>
    <s v="Minerals"/>
    <x v="234"/>
  </r>
  <r>
    <x v="209"/>
    <s v="Q2"/>
    <n v="1"/>
    <n v="8"/>
    <n v="2.6"/>
    <n v="30"/>
    <n v="9.75"/>
    <x v="122"/>
    <s v="ВНС"/>
    <s v="ДОКТ"/>
    <n v="1961"/>
    <n v="1"/>
    <n v="1"/>
    <n v="1"/>
    <x v="2"/>
    <s v="Сокол Эллина Владимировна$10.3390/min12050553"/>
    <n v="1"/>
    <n v="0.33333333333333331"/>
    <s v="Minerals"/>
    <x v="234"/>
  </r>
  <r>
    <x v="210"/>
    <s v="Q2"/>
    <n v="1"/>
    <n v="4"/>
    <n v="2.6"/>
    <n v="30"/>
    <n v="19.5"/>
    <x v="12"/>
    <s v="ГНС"/>
    <s v="ДОКТ"/>
    <n v="1957"/>
    <n v="1"/>
    <m/>
    <n v="0"/>
    <x v="5"/>
    <s v="Пальянова Галина Александровна$10.3390/min12050561"/>
    <n v="1"/>
    <n v="1"/>
    <s v="Minerals"/>
    <x v="235"/>
  </r>
  <r>
    <x v="211"/>
    <s v="Q2"/>
    <n v="1"/>
    <n v="13"/>
    <n v="2.6"/>
    <n v="30"/>
    <n v="3"/>
    <x v="68"/>
    <s v="ВНС"/>
    <s v="ДОКТ"/>
    <n v="1979"/>
    <n v="2"/>
    <m/>
    <n v="0"/>
    <x v="6"/>
    <s v="Хромых Сергей Владимирович$10.3390/min12060744"/>
    <n v="1"/>
    <n v="1"/>
    <s v="Minerals"/>
    <x v="236"/>
  </r>
  <r>
    <x v="212"/>
    <s v="Q2"/>
    <n v="1"/>
    <n v="4"/>
    <n v="2.6"/>
    <n v="30"/>
    <n v="19.5"/>
    <x v="9"/>
    <s v="НС"/>
    <s v="КАНД"/>
    <n v="1992"/>
    <n v="1"/>
    <m/>
    <n v="0"/>
    <x v="5"/>
    <s v="Беляева Татьяна Владимировна$10.3390/min12060765"/>
    <n v="1"/>
    <n v="0.5"/>
    <s v="Minerals"/>
    <x v="237"/>
  </r>
  <r>
    <x v="212"/>
    <s v="Q2"/>
    <n v="1"/>
    <n v="4"/>
    <n v="2.6"/>
    <n v="30"/>
    <n v="19.5"/>
    <x v="12"/>
    <s v="ГНС"/>
    <s v="ДОКТ"/>
    <n v="1957"/>
    <n v="1"/>
    <m/>
    <n v="0"/>
    <x v="5"/>
    <s v="Пальянова Галина Александровна$10.3390/min12060765"/>
    <n v="1"/>
    <n v="0.5"/>
    <s v="Minerals"/>
    <x v="237"/>
  </r>
  <r>
    <x v="213"/>
    <s v="Q2"/>
    <n v="1"/>
    <n v="9"/>
    <n v="2.6"/>
    <n v="30"/>
    <n v="8.6666666666666661"/>
    <x v="125"/>
    <s v="СНС"/>
    <s v="КАНД"/>
    <n v="1968"/>
    <n v="1"/>
    <m/>
    <n v="0"/>
    <x v="11"/>
    <s v="Агашев Алексей Михайлович$10.3390/min12081048"/>
    <n v="1"/>
    <n v="0.14285714285714285"/>
    <s v="Minerals"/>
    <x v="238"/>
  </r>
  <r>
    <x v="213"/>
    <s v="Q2"/>
    <n v="1"/>
    <n v="9"/>
    <n v="2.6"/>
    <n v="30"/>
    <n v="8.6666666666666661"/>
    <x v="26"/>
    <s v="ГНС"/>
    <s v="ДОКТ"/>
    <n v="1945"/>
    <n v="1"/>
    <n v="1"/>
    <n v="1"/>
    <x v="11"/>
    <s v="Афанасьев Валентин Петрович$10.3390/min12081048"/>
    <n v="1"/>
    <n v="0.14285714285714285"/>
    <s v="Minerals"/>
    <x v="238"/>
  </r>
  <r>
    <x v="213"/>
    <s v="Q2"/>
    <n v="1"/>
    <n v="9"/>
    <n v="2.6"/>
    <n v="30"/>
    <n v="8.6666666666666661"/>
    <x v="84"/>
    <s v="СНС"/>
    <s v="КАНД"/>
    <n v="1957"/>
    <n v="1"/>
    <m/>
    <n v="0"/>
    <x v="12"/>
    <s v="Бабич Юрий Васильевич$10.3390/min12081048"/>
    <n v="1"/>
    <n v="0.14285714285714285"/>
    <s v="Minerals"/>
    <x v="238"/>
  </r>
  <r>
    <x v="213"/>
    <s v="Q2"/>
    <n v="1"/>
    <n v="9"/>
    <n v="2.6"/>
    <n v="30"/>
    <n v="8.6666666666666661"/>
    <x v="92"/>
    <s v="ВНС"/>
    <s v="ДОКТ"/>
    <n v="1947"/>
    <n v="1"/>
    <m/>
    <n v="0"/>
    <x v="11"/>
    <s v="Елисеев Александр Павлович$10.3390/min12081048"/>
    <n v="1"/>
    <n v="0.14285714285714285"/>
    <s v="Minerals"/>
    <x v="238"/>
  </r>
  <r>
    <x v="213"/>
    <s v="Q2"/>
    <n v="1"/>
    <n v="9"/>
    <n v="2.6"/>
    <n v="30"/>
    <n v="8.6666666666666661"/>
    <x v="217"/>
    <s v="МНС"/>
    <s v="КАНД"/>
    <n v="1988"/>
    <n v="1"/>
    <m/>
    <n v="0"/>
    <x v="11"/>
    <s v="Иванова Оксана Александровна$10.3390/min12081048"/>
    <n v="1"/>
    <n v="0.14285714285714285"/>
    <s v="Minerals"/>
    <x v="238"/>
  </r>
  <r>
    <x v="213"/>
    <s v="Q2"/>
    <n v="1"/>
    <n v="9"/>
    <n v="2.6"/>
    <n v="30"/>
    <n v="8.6666666666666661"/>
    <x v="86"/>
    <s v="СНС"/>
    <s v="КАНД"/>
    <n v="1958"/>
    <n v="1"/>
    <m/>
    <n v="0"/>
    <x v="11"/>
    <s v="Логвинова Алла Михайловна$10.3390/min12081048"/>
    <n v="1"/>
    <n v="0.14285714285714285"/>
    <s v="Minerals"/>
    <x v="238"/>
  </r>
  <r>
    <x v="213"/>
    <s v="Q2"/>
    <n v="1"/>
    <n v="9"/>
    <n v="2.6"/>
    <n v="30"/>
    <n v="8.6666666666666661"/>
    <x v="30"/>
    <s v="ВНС"/>
    <s v="ДОКТ"/>
    <n v="1960"/>
    <n v="1"/>
    <m/>
    <n v="0"/>
    <x v="12"/>
    <s v="Сонин Валерий Михайлович$10.3390/min12081048"/>
    <n v="1"/>
    <n v="0.14285714285714285"/>
    <s v="Minerals"/>
    <x v="238"/>
  </r>
  <r>
    <x v="214"/>
    <s v="Q2"/>
    <n v="1"/>
    <n v="5"/>
    <n v="2.6"/>
    <n v="30"/>
    <n v="15.6"/>
    <x v="8"/>
    <s v="СНС"/>
    <s v="КАНД"/>
    <n v="1951"/>
    <n v="1"/>
    <m/>
    <n v="0"/>
    <x v="4"/>
    <s v="Карманов Николай Семёнович$10.3390/min12090136"/>
    <n v="1"/>
    <n v="1"/>
    <s v="Minerals"/>
    <x v="239"/>
  </r>
  <r>
    <x v="215"/>
    <s v="Q2"/>
    <n v="1"/>
    <n v="4"/>
    <n v="2.6"/>
    <n v="30"/>
    <n v="19.5"/>
    <x v="218"/>
    <s v="НС"/>
    <s v="КАНД"/>
    <n v="1993"/>
    <n v="1"/>
    <n v="1"/>
    <n v="1"/>
    <x v="15"/>
    <s v="Арефьев Антон Васильевич$10.3390/min12091077"/>
    <n v="1"/>
    <n v="0.5"/>
    <s v="Minerals"/>
    <x v="240"/>
  </r>
  <r>
    <x v="215"/>
    <s v="Q2"/>
    <n v="1"/>
    <n v="4"/>
    <n v="2.6"/>
    <n v="30"/>
    <n v="19.5"/>
    <x v="219"/>
    <s v="НС"/>
    <s v="КАНД"/>
    <n v="1995"/>
    <n v="1"/>
    <m/>
    <n v="0"/>
    <x v="15"/>
    <s v="Бехтенова Алтына Ербаяновна$10.3390/min12091077"/>
    <n v="1"/>
    <n v="0.5"/>
    <s v="Minerals"/>
    <x v="240"/>
  </r>
  <r>
    <x v="216"/>
    <s v="Q2"/>
    <n v="1"/>
    <n v="10"/>
    <n v="2.6"/>
    <n v="30"/>
    <n v="3.9"/>
    <x v="220"/>
    <s v="ИТР"/>
    <s v="БС"/>
    <n v="1999"/>
    <n v="2"/>
    <m/>
    <n v="0"/>
    <x v="6"/>
    <s v="Волосов Алексей Сергеевич$10.3390/min12091101"/>
    <n v="1"/>
    <n v="0.16666666666666666"/>
    <s v="Minerals"/>
    <x v="241"/>
  </r>
  <r>
    <x v="216"/>
    <s v="Q2"/>
    <n v="1"/>
    <n v="10"/>
    <n v="2.6"/>
    <n v="30"/>
    <n v="3.9"/>
    <x v="221"/>
    <s v="ИТР"/>
    <s v="БС"/>
    <n v="2000"/>
    <n v="2"/>
    <m/>
    <n v="0"/>
    <x v="6"/>
    <s v="Ильичева Екатерина Александровна$10.3390/min12091101"/>
    <n v="1"/>
    <n v="0.16666666666666666"/>
    <s v="Minerals"/>
    <x v="241"/>
  </r>
  <r>
    <x v="216"/>
    <s v="Q2"/>
    <n v="1"/>
    <n v="10"/>
    <n v="2.6"/>
    <n v="30"/>
    <n v="2.6"/>
    <x v="48"/>
    <s v="НС"/>
    <s v="КАНД"/>
    <n v="1989"/>
    <n v="3"/>
    <m/>
    <n v="0"/>
    <x v="6"/>
    <s v="Котлер Павел Дмитриевич$10.3390/min12091101"/>
    <n v="1"/>
    <n v="0.16666666666666666"/>
    <s v="Minerals"/>
    <x v="241"/>
  </r>
  <r>
    <x v="216"/>
    <s v="Q2"/>
    <n v="1"/>
    <n v="10"/>
    <n v="2.6"/>
    <n v="30"/>
    <n v="3.9"/>
    <x v="66"/>
    <s v="НС"/>
    <s v="КАНД"/>
    <n v="1989"/>
    <n v="2"/>
    <m/>
    <n v="0"/>
    <x v="17"/>
    <s v="Куликова Анна Викторовна$10.3390/min12091101"/>
    <n v="1"/>
    <n v="0.16666666666666666"/>
    <s v="Minerals"/>
    <x v="242"/>
  </r>
  <r>
    <x v="216"/>
    <s v="Q2"/>
    <n v="1"/>
    <n v="10"/>
    <n v="2.6"/>
    <n v="30"/>
    <n v="7.8"/>
    <x v="67"/>
    <s v="НС"/>
    <s v="БС"/>
    <n v="1982"/>
    <n v="1"/>
    <m/>
    <n v="0"/>
    <x v="8"/>
    <s v="Семенова Дина Валерьевна$10.3390/min12091101"/>
    <n v="1"/>
    <n v="0.16666666666666666"/>
    <s v="Minerals"/>
    <x v="243"/>
  </r>
  <r>
    <x v="216"/>
    <s v="Q2"/>
    <n v="1"/>
    <n v="10"/>
    <n v="2.6"/>
    <n v="30"/>
    <n v="7.8"/>
    <x v="68"/>
    <s v="ВНС"/>
    <s v="ДОКТ"/>
    <n v="1979"/>
    <n v="1"/>
    <n v="1"/>
    <n v="1"/>
    <x v="6"/>
    <s v="Хромых Сергей Владимирович$10.3390/min12091101"/>
    <n v="1"/>
    <n v="0.16666666666666666"/>
    <s v="Minerals"/>
    <x v="241"/>
  </r>
  <r>
    <x v="217"/>
    <s v="Q2"/>
    <n v="1"/>
    <n v="5"/>
    <n v="2.6"/>
    <n v="30"/>
    <n v="15.6"/>
    <x v="222"/>
    <s v="ВНС"/>
    <s v="ДОКТ"/>
    <n v="1951"/>
    <n v="1"/>
    <n v="1"/>
    <n v="1"/>
    <x v="5"/>
    <s v="Синякова Елена Федоровна$10.3390/min12091136"/>
    <n v="1"/>
    <n v="1"/>
    <s v="Minerals"/>
    <x v="244"/>
  </r>
  <r>
    <x v="218"/>
    <s v="Q2"/>
    <n v="1"/>
    <n v="9"/>
    <n v="2.6"/>
    <n v="30"/>
    <n v="8.6666666666666661"/>
    <x v="33"/>
    <s v="СНС"/>
    <s v="КАНД"/>
    <n v="1957"/>
    <n v="1"/>
    <n v="1"/>
    <n v="1"/>
    <x v="13"/>
    <s v="Ащепков Игорь Викторович$10.3390/min12111353"/>
    <n v="1"/>
    <n v="0.33333333333333331"/>
    <s v="Minerals"/>
    <x v="245"/>
  </r>
  <r>
    <x v="218"/>
    <s v="Q2"/>
    <n v="1"/>
    <n v="5"/>
    <n v="2.6"/>
    <n v="30"/>
    <n v="15.6"/>
    <x v="86"/>
    <s v="СНС"/>
    <s v="КАНД"/>
    <n v="1958"/>
    <n v="1"/>
    <m/>
    <n v="0"/>
    <x v="11"/>
    <s v="Логвинова Алла Михайловна$10.3390/min12111353"/>
    <n v="1"/>
    <n v="0.33333333333333331"/>
    <s v="Minerals"/>
    <x v="245"/>
  </r>
  <r>
    <x v="218"/>
    <s v="Q2"/>
    <n v="1"/>
    <n v="9"/>
    <n v="2.6"/>
    <n v="30"/>
    <n v="8.6666666666666661"/>
    <x v="223"/>
    <s v="ИТР"/>
    <s v="КАНД"/>
    <n v="1945"/>
    <n v="1"/>
    <m/>
    <n v="0"/>
    <x v="19"/>
    <s v="Овчинников Юрий Иванович$10.3390/min12111353"/>
    <n v="1"/>
    <n v="0.33333333333333331"/>
    <s v="Minerals"/>
    <x v="245"/>
  </r>
  <r>
    <x v="219"/>
    <s v="Q2"/>
    <n v="1"/>
    <n v="7"/>
    <n v="2.6"/>
    <n v="30"/>
    <n v="11.142857142857142"/>
    <x v="17"/>
    <s v="ВНС"/>
    <s v="ДОКТ"/>
    <n v="1961"/>
    <n v="1"/>
    <m/>
    <n v="0"/>
    <x v="8"/>
    <s v="Травин Алексей Валентинович$10.3390/min12121478"/>
    <n v="1"/>
    <n v="0.5"/>
    <s v="Minerals"/>
    <x v="246"/>
  </r>
  <r>
    <x v="219"/>
    <s v="Q2"/>
    <n v="1"/>
    <n v="7"/>
    <n v="2.6"/>
    <n v="30"/>
    <n v="11.142857142857142"/>
    <x v="68"/>
    <s v="ВНС"/>
    <s v="ДОКТ"/>
    <n v="1979"/>
    <n v="1"/>
    <m/>
    <n v="0"/>
    <x v="6"/>
    <s v="Хромых Сергей Владимирович$10.3390/min12121478"/>
    <n v="1"/>
    <n v="0.5"/>
    <s v="Minerals"/>
    <x v="247"/>
  </r>
  <r>
    <x v="220"/>
    <s v="Q2"/>
    <n v="1"/>
    <n v="9"/>
    <n v="2.6"/>
    <n v="30"/>
    <n v="4.333333333333333"/>
    <x v="1"/>
    <s v="НС"/>
    <s v="КАНД"/>
    <n v="1988"/>
    <n v="2"/>
    <m/>
    <n v="0"/>
    <x v="1"/>
    <s v="Голошумова Алина Александровна$10.3390/molecules27165078"/>
    <n v="1"/>
    <n v="0.33333333333333331"/>
    <s v="Molecules"/>
    <x v="248"/>
  </r>
  <r>
    <x v="220"/>
    <s v="Q2"/>
    <n v="1"/>
    <n v="9"/>
    <n v="2.6"/>
    <n v="30"/>
    <n v="4.333333333333333"/>
    <x v="2"/>
    <s v="ВНС"/>
    <s v="ДОКТ"/>
    <n v="1946"/>
    <n v="2"/>
    <m/>
    <n v="0"/>
    <x v="1"/>
    <s v="Исаенко Людмила Ивановна$10.3390/molecules27165078"/>
    <n v="1"/>
    <n v="0.33333333333333331"/>
    <s v="Molecules"/>
    <x v="248"/>
  </r>
  <r>
    <x v="220"/>
    <s v="Q2"/>
    <n v="1"/>
    <n v="9"/>
    <n v="2.6"/>
    <n v="30"/>
    <n v="4.333333333333333"/>
    <x v="5"/>
    <s v="СНС"/>
    <s v="БС"/>
    <n v="1953"/>
    <n v="2"/>
    <m/>
    <n v="0"/>
    <x v="1"/>
    <s v="Лобанов Сергей Иванович$10.3390/molecules27165078"/>
    <n v="1"/>
    <n v="0.33333333333333331"/>
    <s v="Molecules"/>
    <x v="248"/>
  </r>
  <r>
    <x v="221"/>
    <s v="Q3"/>
    <n v="1"/>
    <n v="9"/>
    <n v="1.5"/>
    <n v="30"/>
    <n v="2.5"/>
    <x v="92"/>
    <s v="ВНС"/>
    <s v="ДОКТ"/>
    <n v="1947"/>
    <n v="2"/>
    <n v="1"/>
    <n v="1"/>
    <x v="11"/>
    <s v="Елисеев Александр Павлович$10.3390/photonics9100774"/>
    <n v="1"/>
    <n v="0.33333333333333331"/>
    <s v="Photonics"/>
    <x v="249"/>
  </r>
  <r>
    <x v="221"/>
    <s v="Q3"/>
    <n v="1"/>
    <n v="9"/>
    <n v="1.5"/>
    <n v="30"/>
    <n v="2.5"/>
    <x v="2"/>
    <s v="ВНС"/>
    <s v="ДОКТ"/>
    <n v="1946"/>
    <n v="2"/>
    <m/>
    <n v="0"/>
    <x v="1"/>
    <s v="Исаенко Людмила Ивановна$10.3390/photonics9100774"/>
    <n v="1"/>
    <n v="0.33333333333333331"/>
    <s v="Photonics"/>
    <x v="249"/>
  </r>
  <r>
    <x v="221"/>
    <s v="Q3"/>
    <n v="1"/>
    <n v="9"/>
    <n v="1.5"/>
    <n v="30"/>
    <n v="2.5"/>
    <x v="5"/>
    <s v="СНС"/>
    <s v="БС"/>
    <n v="1953"/>
    <n v="2"/>
    <m/>
    <n v="0"/>
    <x v="1"/>
    <s v="Лобанов Сергей Иванович$10.3390/photonics9100774"/>
    <n v="1"/>
    <n v="0.33333333333333331"/>
    <s v="Photonics"/>
    <x v="249"/>
  </r>
  <r>
    <x v="222"/>
    <s v="Q1"/>
    <n v="1"/>
    <n v="6"/>
    <n v="4.2"/>
    <n v="30"/>
    <n v="10.5"/>
    <x v="200"/>
    <s v="СНС"/>
    <s v="КАНД"/>
    <n v="1970"/>
    <n v="2"/>
    <m/>
    <n v="0"/>
    <x v="20"/>
    <s v="Агатова Анна Раульевна$10.3390/rs14040917"/>
    <n v="1"/>
    <n v="0.33333333333333331"/>
    <s v="Remote Sensing"/>
    <x v="250"/>
  </r>
  <r>
    <x v="222"/>
    <s v="Q1"/>
    <n v="1"/>
    <n v="6"/>
    <n v="4.2"/>
    <n v="30"/>
    <n v="10.5"/>
    <x v="201"/>
    <s v="СНС"/>
    <s v="КАНД"/>
    <n v="1969"/>
    <n v="2"/>
    <m/>
    <n v="0"/>
    <x v="20"/>
    <s v="Непоп Роман Кириллович$10.3390/rs14040917"/>
    <n v="1"/>
    <n v="0.33333333333333331"/>
    <s v="Remote Sensing"/>
    <x v="250"/>
  </r>
  <r>
    <x v="222"/>
    <s v="Q1"/>
    <n v="1"/>
    <n v="6"/>
    <n v="4.2"/>
    <n v="30"/>
    <n v="21"/>
    <x v="76"/>
    <s v="НС"/>
    <s v="БС"/>
    <n v="1979"/>
    <n v="1"/>
    <m/>
    <n v="0"/>
    <x v="0"/>
    <s v="Овчинников Иван Юрьевич$10.3390/rs14040917"/>
    <n v="1"/>
    <n v="0.33333333333333331"/>
    <s v="Remote Sensing"/>
    <x v="251"/>
  </r>
  <r>
    <x v="223"/>
    <s v="Q2"/>
    <n v="1"/>
    <n v="3"/>
    <n v="2.6"/>
    <n v="30"/>
    <n v="8.6666666666666661"/>
    <x v="99"/>
    <s v="НС"/>
    <s v="КАНД"/>
    <n v="1993"/>
    <n v="3"/>
    <m/>
    <n v="0"/>
    <x v="7"/>
    <s v="Картозия Андрей Акакиевич$10.3390/w14152322"/>
    <n v="1"/>
    <n v="1"/>
    <s v="Water"/>
    <x v="252"/>
  </r>
  <r>
    <x v="224"/>
    <s v="V"/>
    <m/>
    <n v="2"/>
    <n v="7"/>
    <n v="1"/>
    <n v="3.5"/>
    <x v="97"/>
    <s v="СНС"/>
    <s v="ДОКТ"/>
    <n v="1964"/>
    <n v="1"/>
    <n v="1"/>
    <n v="0"/>
    <x v="3"/>
    <s v="Шарыгин Виктор Викторович$10.35597/2313-545X-2022-8-2-1"/>
    <n v="1"/>
    <n v="1"/>
    <s v="Минералогия"/>
    <x v="253"/>
  </r>
  <r>
    <x v="225"/>
    <s v="V"/>
    <m/>
    <n v="3"/>
    <n v="7"/>
    <n v="1"/>
    <n v="1.1666666666666667"/>
    <x v="146"/>
    <s v="СНС"/>
    <s v="КАНД"/>
    <n v="1981"/>
    <n v="2"/>
    <m/>
    <n v="0"/>
    <x v="17"/>
    <s v="Котляров Алексей Васильевич$10.35597/2313-545X-2022-8-2-5"/>
    <n v="1"/>
    <n v="0.5"/>
    <s v="Минералогия"/>
    <x v="254"/>
  </r>
  <r>
    <x v="225"/>
    <s v="V"/>
    <m/>
    <n v="3"/>
    <n v="7"/>
    <n v="1"/>
    <n v="0.77777777777777779"/>
    <x v="147"/>
    <s v="ГНС"/>
    <s v="ДОКТ"/>
    <n v="1952"/>
    <n v="3"/>
    <n v="1"/>
    <n v="0"/>
    <x v="17"/>
    <s v="Симонов Владимир Александрович$10.35597/2313-545X-2022-8-2-5"/>
    <n v="1"/>
    <n v="0.5"/>
    <s v="Минералогия"/>
    <x v="254"/>
  </r>
  <r>
    <x v="226"/>
    <s v="V"/>
    <m/>
    <n v="4"/>
    <n v="7"/>
    <n v="1"/>
    <n v="1.75"/>
    <x v="131"/>
    <s v="МНС"/>
    <s v="КАНД"/>
    <n v="1995"/>
    <n v="1"/>
    <n v="1"/>
    <n v="0"/>
    <x v="2"/>
    <s v="Девятиярова Анна Сергеевна$10.35597/2313-545X-2022-8-2-7"/>
    <n v="1"/>
    <n v="0.33333333333333331"/>
    <s v="Минералогия"/>
    <x v="255"/>
  </r>
  <r>
    <x v="226"/>
    <s v="V"/>
    <m/>
    <n v="4"/>
    <n v="7"/>
    <n v="1"/>
    <n v="1.75"/>
    <x v="132"/>
    <s v="СНС"/>
    <s v="КАНД"/>
    <n v="1982"/>
    <n v="1"/>
    <m/>
    <n v="0"/>
    <x v="2"/>
    <s v="Кох Светлана Николаевна$10.35597/2313-545X-2022-8-2-7"/>
    <n v="1"/>
    <n v="0.33333333333333331"/>
    <s v="Минералогия"/>
    <x v="255"/>
  </r>
  <r>
    <x v="226"/>
    <s v="V"/>
    <m/>
    <n v="4"/>
    <n v="7"/>
    <n v="1"/>
    <n v="1.75"/>
    <x v="122"/>
    <s v="ВНС"/>
    <s v="ДОКТ"/>
    <n v="1961"/>
    <n v="1"/>
    <m/>
    <n v="0"/>
    <x v="2"/>
    <s v="Сокол Эллина Владимировна$10.35597/2313-545X-2022-8-2-7"/>
    <n v="1"/>
    <n v="0.33333333333333331"/>
    <s v="Минералогия"/>
    <x v="255"/>
  </r>
  <r>
    <x v="227"/>
    <s v="R"/>
    <m/>
    <n v="5"/>
    <n v="7"/>
    <n v="1"/>
    <n v="0.7"/>
    <x v="19"/>
    <s v="НР"/>
    <s v="ДОКТ"/>
    <n v="1976"/>
    <n v="2"/>
    <m/>
    <n v="0"/>
    <x v="9"/>
    <s v="Дорошкевич Анна Геннадьевна$10.47765/0869-5997-2022-10002"/>
    <n v="1"/>
    <n v="0.25"/>
    <s v="Руды и металлы"/>
    <x v="256"/>
  </r>
  <r>
    <x v="227"/>
    <s v="R"/>
    <m/>
    <n v="5"/>
    <n v="7"/>
    <n v="1"/>
    <n v="1.4"/>
    <x v="224"/>
    <s v="ИТР"/>
    <s v="БС"/>
    <n v="1998"/>
    <n v="1"/>
    <m/>
    <n v="0"/>
    <x v="9"/>
    <s v="Малютина Александра Владиславовна$10.47765/0869-5997-2022-10002"/>
    <n v="1"/>
    <n v="0.25"/>
    <s v="Руды и металлы"/>
    <x v="256"/>
  </r>
  <r>
    <x v="227"/>
    <s v="R"/>
    <m/>
    <n v="5"/>
    <n v="7"/>
    <n v="1"/>
    <n v="0.7"/>
    <x v="96"/>
    <s v="СНС"/>
    <s v="КАНД"/>
    <n v="1987"/>
    <n v="2"/>
    <m/>
    <n v="0"/>
    <x v="9"/>
    <s v="Прокопьев Илья Романович$10.47765/0869-5997-2022-10002"/>
    <n v="1"/>
    <n v="0.25"/>
    <s v="Руды и металлы"/>
    <x v="256"/>
  </r>
  <r>
    <x v="227"/>
    <s v="R"/>
    <m/>
    <n v="4"/>
    <n v="7"/>
    <n v="1"/>
    <n v="1.75"/>
    <x v="162"/>
    <s v="СНС"/>
    <s v="КАНД"/>
    <n v="1987"/>
    <n v="1"/>
    <m/>
    <n v="0"/>
    <x v="5"/>
    <s v="Редин Юрий Олегович$10.47765/0869-5997-2022-10002"/>
    <n v="1"/>
    <n v="0.25"/>
    <s v="Руды и металлы"/>
    <x v="257"/>
  </r>
  <r>
    <x v="228"/>
    <s v="R"/>
    <m/>
    <n v="4"/>
    <n v="7"/>
    <n v="1"/>
    <n v="1.75"/>
    <x v="132"/>
    <s v="СНС"/>
    <s v="КАНД"/>
    <n v="1982"/>
    <n v="1"/>
    <m/>
    <n v="0"/>
    <x v="2"/>
    <s v="Кох Светлана Николаевна$10.47765/0869-5997-2022-10006"/>
    <n v="1"/>
    <n v="0.33333333333333331"/>
    <s v="Руды и металлы"/>
    <x v="258"/>
  </r>
  <r>
    <x v="228"/>
    <s v="R"/>
    <m/>
    <n v="4"/>
    <n v="7"/>
    <n v="1"/>
    <n v="1.75"/>
    <x v="119"/>
    <s v="МНС"/>
    <s v="БС"/>
    <n v="1995"/>
    <n v="1"/>
    <n v="1"/>
    <n v="0"/>
    <x v="2"/>
    <s v="Некипелова Анна Владиславовна$10.47765/0869-5997-2022-10006"/>
    <n v="1"/>
    <n v="0.33333333333333331"/>
    <s v="Руды и металлы"/>
    <x v="258"/>
  </r>
  <r>
    <x v="228"/>
    <s v="R"/>
    <m/>
    <n v="4"/>
    <n v="7"/>
    <n v="1"/>
    <n v="1.75"/>
    <x v="122"/>
    <s v="ВНС"/>
    <s v="ДОКТ"/>
    <n v="1961"/>
    <n v="1"/>
    <m/>
    <n v="0"/>
    <x v="2"/>
    <s v="Сокол Эллина Владимировна$10.47765/0869-5997-2022-10006"/>
    <n v="1"/>
    <n v="0.33333333333333331"/>
    <s v="Руды и металлы"/>
    <x v="258"/>
  </r>
  <r>
    <x v="229"/>
    <s v="V"/>
    <m/>
    <n v="5"/>
    <n v="7"/>
    <n v="1"/>
    <n v="1.4"/>
    <x v="26"/>
    <s v="ГНС"/>
    <s v="ДОКТ"/>
    <n v="1945"/>
    <n v="1"/>
    <m/>
    <n v="0"/>
    <x v="11"/>
    <s v="Афанасьев Валентин Петрович$10.47765/0869-7175-2022-10001"/>
    <n v="1"/>
    <n v="0.2"/>
    <s v="Отечественная геология"/>
    <x v="259"/>
  </r>
  <r>
    <x v="229"/>
    <s v="V"/>
    <m/>
    <n v="5"/>
    <n v="7"/>
    <n v="1"/>
    <n v="1.4"/>
    <x v="225"/>
    <s v="НС"/>
    <s v="КАНД"/>
    <n v="1988"/>
    <n v="1"/>
    <n v="1"/>
    <n v="0"/>
    <x v="11"/>
    <s v="Барабаш Екатерина Олеговна$10.47765/0869-7175-2022-10001"/>
    <n v="1"/>
    <n v="0.2"/>
    <s v="Отечественная геология"/>
    <x v="259"/>
  </r>
  <r>
    <x v="229"/>
    <s v="V"/>
    <m/>
    <n v="5"/>
    <n v="7"/>
    <n v="1"/>
    <n v="1.4"/>
    <x v="217"/>
    <s v="МНС"/>
    <s v="КАНД"/>
    <n v="1988"/>
    <n v="1"/>
    <m/>
    <n v="0"/>
    <x v="11"/>
    <s v="Иванова Оксана Александровна$10.47765/0869-7175-2022-10001"/>
    <n v="1"/>
    <n v="0.2"/>
    <s v="Отечественная геология"/>
    <x v="259"/>
  </r>
  <r>
    <x v="229"/>
    <s v="V"/>
    <m/>
    <n v="5"/>
    <n v="7"/>
    <n v="1"/>
    <n v="1.4"/>
    <x v="226"/>
    <s v="НС"/>
    <s v="КАНД"/>
    <n v="1963"/>
    <n v="1"/>
    <m/>
    <n v="0"/>
    <x v="11"/>
    <s v="Малыгина Елена Вениаминовна$10.47765/0869-7175-2022-10001"/>
    <n v="1"/>
    <n v="0.2"/>
    <s v="Отечественная геология"/>
    <x v="259"/>
  </r>
  <r>
    <x v="229"/>
    <s v="V"/>
    <m/>
    <n v="5"/>
    <n v="7"/>
    <n v="1"/>
    <n v="1.4"/>
    <x v="29"/>
    <s v="ГНС"/>
    <s v="ДОКТ"/>
    <n v="1946"/>
    <n v="1"/>
    <m/>
    <n v="0"/>
    <x v="11"/>
    <s v="Похиленко Николай Петрович$10.47765/0869-7175-2022-10001"/>
    <n v="1"/>
    <n v="0.2"/>
    <s v="Отечественная геология"/>
    <x v="259"/>
  </r>
  <r>
    <x v="230"/>
    <s v="V"/>
    <m/>
    <n v="9"/>
    <n v="7"/>
    <n v="1"/>
    <n v="0.77777777777777779"/>
    <x v="125"/>
    <s v="СНС"/>
    <s v="КАНД"/>
    <n v="1968"/>
    <n v="1"/>
    <m/>
    <n v="0"/>
    <x v="11"/>
    <s v="Агашев Алексей Михайлович$10.47765/0869-7175-2022-10005"/>
    <n v="1"/>
    <n v="0.2"/>
    <s v="Отечественная геология"/>
    <x v="260"/>
  </r>
  <r>
    <x v="230"/>
    <s v="V"/>
    <m/>
    <n v="9"/>
    <n v="7"/>
    <n v="1"/>
    <n v="0.77777777777777779"/>
    <x v="126"/>
    <s v="СНС"/>
    <s v="КАНД"/>
    <n v="1986"/>
    <n v="1"/>
    <n v="1"/>
    <n v="0"/>
    <x v="11"/>
    <s v="Агашева Елена Владимировна$10.47765/0869-7175-2022-10005"/>
    <n v="1"/>
    <n v="0.2"/>
    <s v="Отечественная геология"/>
    <x v="260"/>
  </r>
  <r>
    <x v="230"/>
    <s v="V"/>
    <m/>
    <n v="9"/>
    <n v="7"/>
    <n v="1"/>
    <n v="0.77777777777777779"/>
    <x v="127"/>
    <s v="ИТР"/>
    <s v="БС"/>
    <n v="2001"/>
    <n v="1"/>
    <m/>
    <n v="0"/>
    <x v="11"/>
    <s v="Гудимова Алёна Ивановна$10.47765/0869-7175-2022-10005"/>
    <n v="1"/>
    <n v="0.2"/>
    <s v="Отечественная геология"/>
    <x v="260"/>
  </r>
  <r>
    <x v="230"/>
    <s v="V"/>
    <m/>
    <n v="9"/>
    <n v="7"/>
    <n v="1"/>
    <n v="0.77777777777777779"/>
    <x v="226"/>
    <s v="НС"/>
    <s v="КАНД"/>
    <n v="1963"/>
    <n v="1"/>
    <m/>
    <n v="0"/>
    <x v="11"/>
    <s v="Малыгина Елена Вениаминовна$10.47765/0869-7175-2022-10005"/>
    <n v="1"/>
    <n v="0.2"/>
    <s v="Отечественная геология"/>
    <x v="260"/>
  </r>
  <r>
    <x v="230"/>
    <s v="V"/>
    <m/>
    <n v="9"/>
    <n v="7"/>
    <n v="1"/>
    <n v="0.77777777777777779"/>
    <x v="29"/>
    <s v="ГНС"/>
    <s v="ДОКТ"/>
    <n v="1946"/>
    <n v="1"/>
    <m/>
    <n v="0"/>
    <x v="11"/>
    <s v="Похиленко Николай Петрович$10.47765/0869-7175-2022-10005"/>
    <n v="1"/>
    <n v="0.2"/>
    <s v="Отечественная геология"/>
    <x v="260"/>
  </r>
  <r>
    <x v="231"/>
    <s v="V"/>
    <m/>
    <n v="3"/>
    <n v="7"/>
    <n v="1"/>
    <n v="2.3333333333333335"/>
    <x v="86"/>
    <s v="СНС"/>
    <s v="КАНД"/>
    <n v="1958"/>
    <n v="1"/>
    <m/>
    <n v="0"/>
    <x v="11"/>
    <s v="Логвинова Алла Михайловна$10.47765/0869-7175-2022-10034"/>
    <n v="1"/>
    <n v="0.5"/>
    <s v="Отечественная геология"/>
    <x v="261"/>
  </r>
  <r>
    <x v="231"/>
    <s v="V"/>
    <m/>
    <n v="3"/>
    <n v="7"/>
    <n v="1"/>
    <n v="2.3333333333333335"/>
    <x v="227"/>
    <s v="ИТР"/>
    <s v="БС"/>
    <n v="1997"/>
    <n v="1"/>
    <n v="1"/>
    <n v="0"/>
    <x v="11"/>
    <s v="Серебрянников Алексей Олегович$10.47765/0869-7175-2022-10034"/>
    <n v="1"/>
    <n v="0.5"/>
    <s v="Отечественная геология"/>
    <x v="261"/>
  </r>
  <r>
    <x v="232"/>
    <s v="V"/>
    <m/>
    <n v="3"/>
    <n v="7"/>
    <n v="1"/>
    <n v="2.3333333333333335"/>
    <x v="161"/>
    <s v="СНС"/>
    <s v="КАНД"/>
    <n v="1970"/>
    <n v="1"/>
    <n v="1"/>
    <n v="0"/>
    <x v="18"/>
    <s v="Колпаков Владислав Владимирович$10.53085/0034-026X_2022_06_09"/>
    <n v="1"/>
    <n v="0.33333333333333331"/>
    <s v="Разведка и охрана недр"/>
    <x v="262"/>
  </r>
  <r>
    <x v="232"/>
    <s v="V"/>
    <m/>
    <n v="3"/>
    <n v="7"/>
    <n v="1"/>
    <n v="2.3333333333333335"/>
    <x v="60"/>
    <s v="СНС"/>
    <s v="КАНД"/>
    <n v="1983"/>
    <n v="1"/>
    <m/>
    <n v="0"/>
    <x v="18"/>
    <s v="Неволько Петр Александрович$10.53085/0034-026X_2022_06_09"/>
    <n v="1"/>
    <n v="0.33333333333333331"/>
    <s v="Разведка и охрана недр"/>
    <x v="262"/>
  </r>
  <r>
    <x v="232"/>
    <s v="V"/>
    <m/>
    <n v="3"/>
    <n v="7"/>
    <n v="1"/>
    <n v="2.3333333333333335"/>
    <x v="62"/>
    <s v="МНС"/>
    <s v="КАНД"/>
    <n v="1993"/>
    <n v="1"/>
    <m/>
    <n v="0"/>
    <x v="18"/>
    <s v="Фоминых Павел Андреевич$10.53085/0034-026X_2022_06_09"/>
    <n v="1"/>
    <n v="0.33333333333333331"/>
    <s v="Разведка и охрана недр"/>
    <x v="262"/>
  </r>
  <r>
    <x v="233"/>
    <s v="Q"/>
    <n v="1"/>
    <n v="4"/>
    <n v="12"/>
    <n v="1"/>
    <n v="3"/>
    <x v="8"/>
    <s v="СНС"/>
    <s v="КАНД"/>
    <n v="1951"/>
    <n v="1"/>
    <m/>
    <n v="0"/>
    <x v="4"/>
    <s v="Карманов Николай Семёнович$10.580/GT-2022-13-2s-0604"/>
    <n v="1"/>
    <n v="1"/>
    <s v="Geodynamics and Tectonophysics"/>
    <x v="263"/>
  </r>
  <r>
    <x v="234"/>
    <s v="Q"/>
    <n v="1"/>
    <n v="5"/>
    <n v="12"/>
    <n v="1"/>
    <n v="1.2"/>
    <x v="190"/>
    <s v="ИТР"/>
    <s v="БС"/>
    <n v="1994"/>
    <n v="2"/>
    <m/>
    <n v="0"/>
    <x v="6"/>
    <s v="Гурова Александра Владимировна$10.5800/GT-2022-13-1-0572"/>
    <n v="1"/>
    <n v="0.25"/>
    <s v="Geodynamics and Tectonophysics"/>
    <x v="264"/>
  </r>
  <r>
    <x v="234"/>
    <s v="Q"/>
    <n v="1"/>
    <n v="5"/>
    <n v="12"/>
    <n v="1"/>
    <n v="1.2"/>
    <x v="48"/>
    <s v="НС"/>
    <s v="КАНД"/>
    <n v="1989"/>
    <n v="2"/>
    <m/>
    <n v="0"/>
    <x v="6"/>
    <s v="Котлер Павел Дмитриевич$10.5800/GT-2022-13-1-0572"/>
    <n v="1"/>
    <n v="0.25"/>
    <s v="Geodynamics and Tectonophysics"/>
    <x v="264"/>
  </r>
  <r>
    <x v="234"/>
    <s v="Q"/>
    <n v="1"/>
    <n v="5"/>
    <n v="12"/>
    <n v="1"/>
    <n v="1.2"/>
    <x v="49"/>
    <s v="МНС"/>
    <s v="БС"/>
    <n v="1995"/>
    <n v="2"/>
    <n v="1"/>
    <n v="1"/>
    <x v="6"/>
    <s v="Перфилова Алина Александровна$10.5800/GT-2022-13-1-0572"/>
    <n v="1"/>
    <n v="0.25"/>
    <s v="Geodynamics and Tectonophysics"/>
    <x v="264"/>
  </r>
  <r>
    <x v="234"/>
    <s v="Q"/>
    <n v="1"/>
    <n v="5"/>
    <n v="12"/>
    <n v="1"/>
    <n v="1.2"/>
    <x v="50"/>
    <s v="ВНС"/>
    <s v="ДОКТ"/>
    <n v="1964"/>
    <n v="2"/>
    <m/>
    <n v="0"/>
    <x v="6"/>
    <s v="Сафонова Инна Юрьевна$10.5800/GT-2022-13-1-0572"/>
    <n v="1"/>
    <n v="0.25"/>
    <s v="Geodynamics and Tectonophysics"/>
    <x v="264"/>
  </r>
  <r>
    <x v="235"/>
    <s v="Q"/>
    <n v="1"/>
    <n v="6"/>
    <n v="12"/>
    <n v="1"/>
    <n v="2"/>
    <x v="228"/>
    <s v="СНС"/>
    <s v="КАНД"/>
    <n v="1957"/>
    <n v="1"/>
    <n v="1"/>
    <n v="1"/>
    <x v="20"/>
    <s v="Дарьин Андрей Викторович$10.5800/GT-2022-13-2-0581"/>
    <n v="1"/>
    <n v="1"/>
    <s v="Geodynamics and Tectonophysics"/>
    <x v="265"/>
  </r>
  <r>
    <x v="236"/>
    <s v="Q"/>
    <n v="1"/>
    <n v="4"/>
    <n v="12"/>
    <n v="1"/>
    <n v="3"/>
    <x v="22"/>
    <s v="СНС"/>
    <s v="КАНД"/>
    <n v="1979"/>
    <n v="1"/>
    <m/>
    <n v="0"/>
    <x v="10"/>
    <s v="Густайтис Мария Алексеевна$10.5800/GT-2022-13-2s-0596"/>
    <n v="1"/>
    <n v="0.25"/>
    <s v="Geodynamics and Tectonophysics"/>
    <x v="266"/>
  </r>
  <r>
    <x v="236"/>
    <s v="Q"/>
    <n v="1"/>
    <n v="4"/>
    <n v="12"/>
    <n v="1"/>
    <n v="3"/>
    <x v="169"/>
    <s v="НС"/>
    <s v="БС"/>
    <n v="1984"/>
    <n v="1"/>
    <m/>
    <n v="0"/>
    <x v="10"/>
    <s v="Кириченко Иван Сергеевич$10.5800/GT-2022-13-2s-0596"/>
    <n v="1"/>
    <n v="0.25"/>
    <s v="Geodynamics and Tectonophysics"/>
    <x v="266"/>
  </r>
  <r>
    <x v="236"/>
    <s v="Q"/>
    <n v="1"/>
    <n v="4"/>
    <n v="12"/>
    <n v="1"/>
    <n v="3"/>
    <x v="24"/>
    <s v="СНС"/>
    <s v="КАНД"/>
    <n v="1987"/>
    <n v="1"/>
    <n v="1"/>
    <n v="1"/>
    <x v="10"/>
    <s v="Мягкая Ирина Николаевна$10.5800/GT-2022-13-2s-0596"/>
    <n v="1"/>
    <n v="0.25"/>
    <s v="Geodynamics and Tectonophysics"/>
    <x v="266"/>
  </r>
  <r>
    <x v="236"/>
    <s v="Q"/>
    <n v="1"/>
    <n v="4"/>
    <n v="12"/>
    <n v="1"/>
    <n v="3"/>
    <x v="25"/>
    <s v="НС"/>
    <s v="БС"/>
    <n v="1990"/>
    <n v="1"/>
    <m/>
    <n v="0"/>
    <x v="10"/>
    <s v="Сарыг-оол Багай-оол Юрьевич$10.5800/GT-2022-13-2s-0596"/>
    <n v="1"/>
    <n v="0.25"/>
    <s v="Geodynamics and Tectonophysics"/>
    <x v="266"/>
  </r>
  <r>
    <x v="237"/>
    <s v="Q"/>
    <n v="1"/>
    <n v="4"/>
    <n v="12"/>
    <n v="1"/>
    <n v="3"/>
    <x v="108"/>
    <s v="СНС"/>
    <s v="КАНД"/>
    <n v="1989"/>
    <n v="1"/>
    <m/>
    <n v="0"/>
    <x v="20"/>
    <s v="Ветров Евгений Валерьевич$10.5800/GT-2022-13-2s-0597"/>
    <n v="1"/>
    <n v="0.33333333333333331"/>
    <s v="Geodynamics and Tectonophysics"/>
    <x v="267"/>
  </r>
  <r>
    <x v="237"/>
    <s v="Q"/>
    <n v="1"/>
    <n v="4"/>
    <n v="12"/>
    <n v="1"/>
    <n v="3"/>
    <x v="109"/>
    <s v="НС"/>
    <s v="КАНД"/>
    <n v="1987"/>
    <n v="1"/>
    <n v="1"/>
    <n v="1"/>
    <x v="20"/>
    <s v="Ветрова Наталья Игоревна$10.5800/GT-2022-13-2s-0597"/>
    <n v="1"/>
    <n v="0.33333333333333331"/>
    <s v="Geodynamics and Tectonophysics"/>
    <x v="267"/>
  </r>
  <r>
    <x v="237"/>
    <s v="Q"/>
    <n v="1"/>
    <n v="4"/>
    <n v="12"/>
    <n v="1"/>
    <n v="3"/>
    <x v="139"/>
    <s v="ГНС"/>
    <s v="ДОКТ"/>
    <n v="1968"/>
    <n v="1"/>
    <m/>
    <n v="0"/>
    <x v="20"/>
    <s v="Летникова Елена Феликсовна$10.5800/GT-2022-13-2s-0597"/>
    <n v="1"/>
    <n v="0.33333333333333331"/>
    <s v="Geodynamics and Tectonophysics"/>
    <x v="267"/>
  </r>
  <r>
    <x v="238"/>
    <s v="Q"/>
    <n v="1"/>
    <n v="3"/>
    <n v="12"/>
    <n v="1"/>
    <n v="4"/>
    <x v="150"/>
    <s v="ГНС"/>
    <s v="ДОКТ"/>
    <n v="1948"/>
    <n v="1"/>
    <m/>
    <n v="0"/>
    <x v="10"/>
    <s v="Жмодик Сергей Михайлович$10.5800/GT-2022-13-2s-0608"/>
    <n v="1"/>
    <n v="0.33333333333333331"/>
    <s v="Geodynamics and Tectonophysics"/>
    <x v="268"/>
  </r>
  <r>
    <x v="238"/>
    <s v="Q"/>
    <n v="1"/>
    <n v="3"/>
    <n v="12"/>
    <n v="1"/>
    <n v="4"/>
    <x v="169"/>
    <s v="НС"/>
    <s v="БС"/>
    <n v="1984"/>
    <n v="1"/>
    <n v="1"/>
    <n v="1"/>
    <x v="10"/>
    <s v="Кириченко Иван Сергеевич$10.5800/GT-2022-13-2s-0608"/>
    <n v="1"/>
    <n v="0.33333333333333331"/>
    <s v="Geodynamics and Tectonophysics"/>
    <x v="268"/>
  </r>
  <r>
    <x v="238"/>
    <s v="Q"/>
    <n v="1"/>
    <n v="3"/>
    <n v="12"/>
    <n v="1"/>
    <n v="4"/>
    <x v="23"/>
    <s v="СНС"/>
    <s v="КАНД"/>
    <n v="1968"/>
    <n v="1"/>
    <m/>
    <n v="0"/>
    <x v="10"/>
    <s v="Лазарева Елена Владимировна$10.5800/GT-2022-13-2s-0608"/>
    <n v="1"/>
    <n v="0.33333333333333331"/>
    <s v="Geodynamics and Tectonophysics"/>
    <x v="268"/>
  </r>
  <r>
    <x v="239"/>
    <s v="Q"/>
    <n v="1"/>
    <n v="3"/>
    <n v="12"/>
    <n v="1"/>
    <n v="2"/>
    <x v="157"/>
    <s v="СНС"/>
    <s v="КАНД"/>
    <n v="1958"/>
    <n v="2"/>
    <m/>
    <n v="0"/>
    <x v="22"/>
    <s v="Владимиров Владимир Геннадьевич$10.5800/GT-2022-13-2s-0617"/>
    <n v="1"/>
    <n v="0.33333333333333331"/>
    <s v="Geodynamics and Tectonophysics"/>
    <x v="269"/>
  </r>
  <r>
    <x v="239"/>
    <s v="Q"/>
    <n v="1"/>
    <n v="3"/>
    <n v="12"/>
    <n v="1"/>
    <n v="4"/>
    <x v="196"/>
    <s v="НР"/>
    <s v="БС"/>
    <n v="1993"/>
    <n v="1"/>
    <n v="1"/>
    <n v="1"/>
    <x v="22"/>
    <s v="Здрокова Марина Сергеевна$10.5800/GT-2022-13-2s-0617"/>
    <n v="1"/>
    <n v="0.33333333333333331"/>
    <s v="Geodynamics and Tectonophysics"/>
    <x v="269"/>
  </r>
  <r>
    <x v="239"/>
    <s v="Q"/>
    <n v="1"/>
    <n v="3"/>
    <n v="12"/>
    <n v="1"/>
    <n v="2"/>
    <x v="17"/>
    <s v="ВНС"/>
    <s v="ДОКТ"/>
    <n v="1961"/>
    <n v="2"/>
    <m/>
    <n v="0"/>
    <x v="8"/>
    <s v="Травин Алексей Валентинович$10.5800/GT-2022-13-2s-0617"/>
    <n v="1"/>
    <n v="0.33333333333333331"/>
    <s v="Geodynamics and Tectonophysics"/>
    <x v="269"/>
  </r>
  <r>
    <x v="240"/>
    <s v="Q"/>
    <n v="1"/>
    <n v="5"/>
    <n v="12"/>
    <n v="1"/>
    <n v="2.4"/>
    <x v="150"/>
    <s v="ГНС"/>
    <s v="ДОКТ"/>
    <n v="1948"/>
    <n v="1"/>
    <m/>
    <n v="0"/>
    <x v="10"/>
    <s v="Жмодик Сергей Михайлович$10.5800/GT-2022-13-2s-0619"/>
    <n v="1"/>
    <n v="0.25"/>
    <s v="Geodynamics and Tectonophysics"/>
    <x v="270"/>
  </r>
  <r>
    <x v="240"/>
    <s v="Q"/>
    <n v="1"/>
    <n v="5"/>
    <n v="12"/>
    <n v="1"/>
    <n v="2.4"/>
    <x v="23"/>
    <s v="СНС"/>
    <s v="КАНД"/>
    <n v="1968"/>
    <n v="1"/>
    <m/>
    <n v="0"/>
    <x v="10"/>
    <s v="Лазарева Елена Владимировна$10.5800/GT-2022-13-2s-0619"/>
    <n v="1"/>
    <n v="0.25"/>
    <s v="Geodynamics and Tectonophysics"/>
    <x v="270"/>
  </r>
  <r>
    <x v="240"/>
    <s v="Q"/>
    <n v="1"/>
    <n v="5"/>
    <n v="12"/>
    <n v="1"/>
    <n v="2.4"/>
    <x v="24"/>
    <s v="СНС"/>
    <s v="КАНД"/>
    <n v="1987"/>
    <n v="1"/>
    <m/>
    <n v="0"/>
    <x v="10"/>
    <s v="Мягкая Ирина Николаевна$10.5800/GT-2022-13-2s-0619"/>
    <n v="1"/>
    <n v="0.25"/>
    <s v="Geodynamics and Tectonophysics"/>
    <x v="270"/>
  </r>
  <r>
    <x v="240"/>
    <s v="Q"/>
    <n v="1"/>
    <n v="5"/>
    <n v="12"/>
    <n v="1"/>
    <n v="2.4"/>
    <x v="25"/>
    <s v="НС"/>
    <s v="БС"/>
    <n v="1990"/>
    <n v="1"/>
    <n v="1"/>
    <n v="1"/>
    <x v="10"/>
    <s v="Сарыг-оол Багай-оол Юрьевич$10.5800/GT-2022-13-2s-0619"/>
    <n v="1"/>
    <n v="0.25"/>
    <s v="Geodynamics and Tectonophysics"/>
    <x v="270"/>
  </r>
  <r>
    <x v="241"/>
    <s v="Q"/>
    <n v="1"/>
    <n v="8"/>
    <n v="12"/>
    <n v="1"/>
    <n v="0.5"/>
    <x v="99"/>
    <s v="НС"/>
    <s v="КАНД"/>
    <n v="1993"/>
    <n v="3"/>
    <m/>
    <n v="0"/>
    <x v="7"/>
    <s v="Картозия Андрей Акакиевич$10.5800/GT-2022-13-2s-0627"/>
    <n v="1"/>
    <n v="1"/>
    <s v="Geodynamics and Tectonophysics"/>
    <x v="271"/>
  </r>
  <r>
    <x v="242"/>
    <s v="Q"/>
    <n v="1"/>
    <n v="10"/>
    <n v="12"/>
    <n v="1"/>
    <n v="1.2"/>
    <x v="17"/>
    <s v="ВНС"/>
    <s v="ДОКТ"/>
    <n v="1961"/>
    <n v="1"/>
    <m/>
    <n v="0"/>
    <x v="8"/>
    <s v="Травин Алексей Валентинович$10.5800/GT-2022-13-3-0613"/>
    <n v="1"/>
    <n v="1"/>
    <s v="Geodynamics and Tectonophysics"/>
    <x v="272"/>
  </r>
  <r>
    <x v="243"/>
    <s v="Q"/>
    <n v="1"/>
    <n v="5"/>
    <n v="12"/>
    <n v="1"/>
    <n v="2.4"/>
    <x v="158"/>
    <s v="СНС"/>
    <s v="КАНД"/>
    <n v="1978"/>
    <n v="1"/>
    <n v="1"/>
    <n v="1"/>
    <x v="22"/>
    <s v="Кармышева Ирина Владимировна$10.5800/GT-2022-13-3-0637"/>
    <n v="1"/>
    <n v="0.25"/>
    <s v="Geodynamics and Tectonophysics"/>
    <x v="273"/>
  </r>
  <r>
    <x v="243"/>
    <s v="Q"/>
    <n v="1"/>
    <n v="5"/>
    <n v="12"/>
    <n v="1"/>
    <n v="2.4"/>
    <x v="179"/>
    <s v="СНС"/>
    <s v="ДОКТ"/>
    <n v="1958"/>
    <n v="1"/>
    <m/>
    <n v="0"/>
    <x v="6"/>
    <s v="Руднев Сергей Николаевич$10.5800/GT-2022-13-3-0637"/>
    <n v="1"/>
    <n v="0.25"/>
    <s v="Geodynamics and Tectonophysics"/>
    <x v="274"/>
  </r>
  <r>
    <x v="243"/>
    <s v="Q"/>
    <n v="1"/>
    <n v="5"/>
    <n v="12"/>
    <n v="1"/>
    <n v="2.4"/>
    <x v="67"/>
    <s v="НС"/>
    <s v="БС"/>
    <n v="1982"/>
    <n v="1"/>
    <m/>
    <n v="0"/>
    <x v="8"/>
    <s v="Семенова Дина Валерьевна$10.5800/GT-2022-13-3-0637"/>
    <n v="1"/>
    <n v="0.25"/>
    <s v="Geodynamics and Tectonophysics"/>
    <x v="274"/>
  </r>
  <r>
    <x v="243"/>
    <s v="Q"/>
    <n v="1"/>
    <n v="5"/>
    <n v="12"/>
    <n v="1"/>
    <n v="2.4"/>
    <x v="160"/>
    <s v="МНС"/>
    <s v="БС"/>
    <n v="1994"/>
    <n v="1"/>
    <m/>
    <n v="0"/>
    <x v="22"/>
    <s v="Яковлев Владислав Александрович$10.5800/GT-2022-13-3-0637"/>
    <n v="1"/>
    <n v="0.25"/>
    <s v="Geodynamics and Tectonophysics"/>
    <x v="273"/>
  </r>
  <r>
    <x v="244"/>
    <s v="Q"/>
    <n v="1"/>
    <n v="1"/>
    <n v="12"/>
    <n v="1"/>
    <n v="12"/>
    <x v="180"/>
    <s v="СНС"/>
    <s v="КАНД"/>
    <n v="1980"/>
    <n v="1"/>
    <n v="1"/>
    <n v="1"/>
    <x v="2"/>
    <s v="Селятицкий Александр Юрьевич$10.5800/GT-2022-13-3-0638"/>
    <n v="1"/>
    <n v="1"/>
    <s v="Geodynamics and Tectonophysics"/>
    <x v="275"/>
  </r>
  <r>
    <x v="245"/>
    <s v="Q"/>
    <n v="1"/>
    <n v="6"/>
    <n v="12"/>
    <n v="1"/>
    <n v="2"/>
    <x v="33"/>
    <s v="СНС"/>
    <s v="КАНД"/>
    <n v="1957"/>
    <n v="1"/>
    <m/>
    <n v="0"/>
    <x v="13"/>
    <s v="Ащепков Игорь Викторович$10.5800/GT-2022-13-4-0654"/>
    <n v="1"/>
    <n v="0.33333333333333331"/>
    <s v="Geodynamics and Tectonophysics"/>
    <x v="276"/>
  </r>
  <r>
    <x v="245"/>
    <s v="Q"/>
    <n v="1"/>
    <n v="6"/>
    <n v="12"/>
    <n v="1"/>
    <n v="2"/>
    <x v="150"/>
    <s v="ГНС"/>
    <s v="ДОКТ"/>
    <n v="1948"/>
    <n v="1"/>
    <n v="1"/>
    <n v="1"/>
    <x v="10"/>
    <s v="Жмодик Сергей Михайлович$10.5800/GT-2022-13-4-0654"/>
    <n v="1"/>
    <n v="0.33333333333333331"/>
    <s v="Geodynamics and Tectonophysics"/>
    <x v="276"/>
  </r>
  <r>
    <x v="245"/>
    <s v="Q"/>
    <n v="1"/>
    <n v="6"/>
    <n v="12"/>
    <n v="1"/>
    <n v="2"/>
    <x v="229"/>
    <s v="СНС"/>
    <s v="ДОКТ"/>
    <n v="1941"/>
    <n v="1"/>
    <m/>
    <n v="0"/>
    <x v="8"/>
    <s v="Пономарчук Виктор Антонович$10.5800/GT-2022-13-4-0654"/>
    <n v="1"/>
    <n v="0.33333333333333331"/>
    <s v="Geodynamics and Tectonophysics"/>
    <x v="276"/>
  </r>
  <r>
    <x v="246"/>
    <s v="Q"/>
    <n v="1"/>
    <n v="2"/>
    <n v="12"/>
    <n v="1"/>
    <n v="3"/>
    <x v="19"/>
    <s v="НР"/>
    <s v="ДОКТ"/>
    <n v="1976"/>
    <n v="2"/>
    <m/>
    <n v="0"/>
    <x v="9"/>
    <s v="Дорошкевич Анна Геннадьевна$10.5800/GT-2022-13-4-0656"/>
    <n v="1"/>
    <n v="0.5"/>
    <s v="Geodynamics and Tectonophysics"/>
    <x v="277"/>
  </r>
  <r>
    <x v="246"/>
    <s v="Q"/>
    <n v="1"/>
    <n v="2"/>
    <n v="12"/>
    <n v="1"/>
    <n v="6"/>
    <x v="94"/>
    <s v="МНС"/>
    <s v="БС"/>
    <n v="1997"/>
    <n v="1"/>
    <n v="1"/>
    <n v="1"/>
    <x v="9"/>
    <s v="Нугуманова Язгуль Наилевна$10.5800/GT-2022-13-4-0656"/>
    <n v="1"/>
    <n v="0.5"/>
    <s v="Geodynamics and Tectonophysics"/>
    <x v="277"/>
  </r>
  <r>
    <x v="247"/>
    <s v="Q"/>
    <n v="1"/>
    <n v="4"/>
    <n v="12"/>
    <n v="1"/>
    <n v="3"/>
    <x v="26"/>
    <s v="ГНС"/>
    <s v="ДОКТ"/>
    <n v="1945"/>
    <n v="1"/>
    <m/>
    <n v="0"/>
    <x v="11"/>
    <s v="Афанасьев Валентин Петрович$10.5800/GT-2022-13-4-0660"/>
    <n v="1"/>
    <n v="0.33333333333333331"/>
    <s v="Geodynamics and Tectonophysics"/>
    <x v="278"/>
  </r>
  <r>
    <x v="247"/>
    <s v="Q"/>
    <n v="1"/>
    <n v="4"/>
    <n v="12"/>
    <n v="1"/>
    <n v="3"/>
    <x v="182"/>
    <s v="МНС"/>
    <s v="КАНД"/>
    <n v="1964"/>
    <n v="1"/>
    <n v="1"/>
    <n v="1"/>
    <x v="11"/>
    <s v="Похиленко Людмила Николаевна$10.5800/GT-2022-13-4-0660"/>
    <n v="1"/>
    <n v="0.33333333333333331"/>
    <s v="Geodynamics and Tectonophysics"/>
    <x v="278"/>
  </r>
  <r>
    <x v="247"/>
    <s v="Q"/>
    <n v="1"/>
    <n v="4"/>
    <n v="12"/>
    <n v="1"/>
    <n v="3"/>
    <x v="29"/>
    <s v="ГНС"/>
    <s v="ДОКТ"/>
    <n v="1946"/>
    <n v="1"/>
    <m/>
    <n v="0"/>
    <x v="11"/>
    <s v="Похиленко Николай Петрович$10.5800/GT-2022-13-4-0660"/>
    <n v="1"/>
    <n v="0.33333333333333331"/>
    <s v="Geodynamics and Tectonophysics"/>
    <x v="278"/>
  </r>
  <r>
    <x v="248"/>
    <s v="Q"/>
    <n v="1"/>
    <n v="3"/>
    <n v="12"/>
    <n v="1"/>
    <n v="4"/>
    <x v="47"/>
    <s v="СНС"/>
    <s v="КАНД"/>
    <n v="1975"/>
    <n v="1"/>
    <m/>
    <n v="0"/>
    <x v="11"/>
    <s v="Головин Александр Викторович$10.5800/GT-2022-13-4-0662"/>
    <n v="1"/>
    <n v="0.5"/>
    <s v="Geodynamics and Tectonophysics"/>
    <x v="279"/>
  </r>
  <r>
    <x v="248"/>
    <s v="Q"/>
    <n v="1"/>
    <n v="3"/>
    <n v="12"/>
    <n v="1"/>
    <n v="2"/>
    <x v="230"/>
    <s v="ИТР"/>
    <s v="БС"/>
    <n v="2000"/>
    <n v="2"/>
    <n v="1"/>
    <n v="1"/>
    <x v="11"/>
    <s v="Тарасов Алексей Андреевич$10.5800/GT-2022-13-4-0662"/>
    <n v="1"/>
    <n v="0.5"/>
    <s v="Geodynamics and Tectonophysics"/>
    <x v="279"/>
  </r>
  <r>
    <x v="249"/>
    <s v="Q"/>
    <n v="1"/>
    <n v="6"/>
    <n v="12"/>
    <n v="1"/>
    <n v="2"/>
    <x v="47"/>
    <s v="СНС"/>
    <s v="КАНД"/>
    <n v="1975"/>
    <n v="1"/>
    <m/>
    <n v="0"/>
    <x v="11"/>
    <s v="Головин Александр Викторович$10.5800/GT-2022-13-4-0664"/>
    <n v="1"/>
    <n v="0.33333333333333331"/>
    <s v="Geodynamics and Tectonophysics"/>
    <x v="280"/>
  </r>
  <r>
    <x v="249"/>
    <s v="Q"/>
    <n v="1"/>
    <n v="6"/>
    <n v="12"/>
    <n v="1"/>
    <n v="2"/>
    <x v="86"/>
    <s v="СНС"/>
    <s v="КАНД"/>
    <n v="1958"/>
    <n v="1"/>
    <m/>
    <n v="0"/>
    <x v="11"/>
    <s v="Логвинова Алла Михайловна$10.5800/GT-2022-13-4-0664"/>
    <n v="1"/>
    <n v="0.33333333333333331"/>
    <s v="Geodynamics and Tectonophysics"/>
    <x v="281"/>
  </r>
  <r>
    <x v="249"/>
    <s v="Q"/>
    <n v="1"/>
    <n v="6"/>
    <n v="12"/>
    <n v="1"/>
    <n v="2"/>
    <x v="231"/>
    <s v="ИТР"/>
    <s v="БС"/>
    <n v="1999"/>
    <n v="1"/>
    <n v="1"/>
    <n v="1"/>
    <x v="11"/>
    <s v="Муравьева Елена Андреевна$10.5800/GT-2022-13-4-0664"/>
    <n v="1"/>
    <n v="0.33333333333333331"/>
    <s v="Geodynamics and Tectonophysics"/>
    <x v="281"/>
  </r>
  <r>
    <x v="250"/>
    <s v="Q"/>
    <n v="1"/>
    <n v="5"/>
    <n v="12"/>
    <n v="1"/>
    <n v="2.4"/>
    <x v="125"/>
    <s v="СНС"/>
    <s v="КАНД"/>
    <n v="1968"/>
    <n v="1"/>
    <m/>
    <n v="0"/>
    <x v="11"/>
    <s v="Агашев Алексей Михайлович$10.5800/GT-2022-13-4-0666"/>
    <n v="1"/>
    <n v="0.2"/>
    <s v="Geodynamics and Tectonophysics"/>
    <x v="282"/>
  </r>
  <r>
    <x v="250"/>
    <s v="Q"/>
    <n v="1"/>
    <n v="5"/>
    <n v="12"/>
    <n v="1"/>
    <n v="2.4"/>
    <x v="26"/>
    <s v="ГНС"/>
    <s v="ДОКТ"/>
    <n v="1945"/>
    <n v="1"/>
    <m/>
    <n v="0"/>
    <x v="11"/>
    <s v="Афанасьев Валентин Петрович$10.5800/GT-2022-13-4-0666"/>
    <n v="1"/>
    <n v="0.2"/>
    <s v="Geodynamics and Tectonophysics"/>
    <x v="282"/>
  </r>
  <r>
    <x v="250"/>
    <s v="Q"/>
    <n v="1"/>
    <n v="5"/>
    <n v="12"/>
    <n v="1"/>
    <n v="2.4"/>
    <x v="182"/>
    <s v="МНС"/>
    <s v="КАНД"/>
    <n v="1964"/>
    <n v="1"/>
    <m/>
    <n v="0"/>
    <x v="11"/>
    <s v="Похиленко Людмила Николаевна$10.5800/GT-2022-13-4-0666"/>
    <n v="1"/>
    <n v="0.2"/>
    <s v="Geodynamics and Tectonophysics"/>
    <x v="282"/>
  </r>
  <r>
    <x v="250"/>
    <s v="Q"/>
    <n v="1"/>
    <n v="5"/>
    <n v="12"/>
    <n v="1"/>
    <n v="2.4"/>
    <x v="29"/>
    <s v="ГНС"/>
    <s v="ДОКТ"/>
    <n v="1946"/>
    <n v="1"/>
    <n v="1"/>
    <n v="1"/>
    <x v="11"/>
    <s v="Похиленко Николай Петрович$10.5800/GT-2022-13-4-0666"/>
    <n v="1"/>
    <n v="0.2"/>
    <s v="Geodynamics and Tectonophysics"/>
    <x v="282"/>
  </r>
  <r>
    <x v="250"/>
    <s v="Q"/>
    <n v="1"/>
    <n v="5"/>
    <n v="12"/>
    <n v="1"/>
    <n v="2.4"/>
    <x v="232"/>
    <s v="СНС"/>
    <s v="КАНД"/>
    <n v="1979"/>
    <n v="1"/>
    <m/>
    <n v="0"/>
    <x v="11"/>
    <s v="Тычков Николай Сергеевич$10.5800/GT-2022-13-4-0666"/>
    <n v="1"/>
    <n v="0.2"/>
    <s v="Geodynamics and Tectonophysics"/>
    <x v="282"/>
  </r>
  <r>
    <x v="251"/>
    <s v="Q"/>
    <n v="1"/>
    <n v="3"/>
    <n v="12"/>
    <n v="1"/>
    <n v="2"/>
    <x v="113"/>
    <s v="СНС"/>
    <s v="КАНД"/>
    <n v="1972"/>
    <n v="2"/>
    <m/>
    <n v="0"/>
    <x v="6"/>
    <s v="Лавренчук Андрей Всеволодович$10.5800/GT-2022-13-5-0667"/>
    <n v="1"/>
    <n v="1"/>
    <s v="Geodynamics and Tectonophysics"/>
    <x v="283"/>
  </r>
  <r>
    <x v="252"/>
    <s v="Q1"/>
    <n v="1"/>
    <n v="10"/>
    <n v="4.2"/>
    <n v="30"/>
    <n v="12.6"/>
    <x v="71"/>
    <s v="НС"/>
    <s v="БС"/>
    <n v="1987"/>
    <n v="1"/>
    <m/>
    <n v="0"/>
    <x v="0"/>
    <s v="Вольвах Анна Олеговна$10137710.1016/j.quageo.2022.101377"/>
    <n v="1"/>
    <n v="0.25"/>
    <s v="Quaternary Geochronology"/>
    <x v="284"/>
  </r>
  <r>
    <x v="252"/>
    <s v="Q1"/>
    <n v="1"/>
    <n v="10"/>
    <n v="4.2"/>
    <n v="30"/>
    <n v="12.6"/>
    <x v="72"/>
    <s v="МНС"/>
    <s v="БС"/>
    <n v="1991"/>
    <n v="1"/>
    <n v="1"/>
    <n v="1"/>
    <x v="0"/>
    <s v="Вольвах Николай Евгеньевич$10137710.1016/j.quageo.2022.101377"/>
    <n v="1"/>
    <n v="0.25"/>
    <s v="Quaternary Geochronology"/>
    <x v="284"/>
  </r>
  <r>
    <x v="252"/>
    <s v="Q1"/>
    <n v="1"/>
    <n v="10"/>
    <n v="4.2"/>
    <n v="30"/>
    <n v="12.6"/>
    <x v="74"/>
    <s v="ВНС"/>
    <s v="ДОКТ"/>
    <n v="1946"/>
    <n v="1"/>
    <m/>
    <n v="0"/>
    <x v="0"/>
    <s v="Зыкина Валентина Семеновна$10137710.1016/j.quageo.2022.101377"/>
    <n v="1"/>
    <n v="0.25"/>
    <s v="Quaternary Geochronology"/>
    <x v="284"/>
  </r>
  <r>
    <x v="252"/>
    <s v="Q1"/>
    <n v="1"/>
    <n v="10"/>
    <n v="4.2"/>
    <n v="30"/>
    <n v="12.6"/>
    <x v="75"/>
    <s v="СНС"/>
    <s v="КАНД"/>
    <n v="1991"/>
    <n v="1"/>
    <m/>
    <n v="0"/>
    <x v="0"/>
    <s v="Маликов Дмитрий Геннадьевич$10137710.1016/j.quageo.2022.101377"/>
    <n v="1"/>
    <n v="0.25"/>
    <s v="Quaternary Geochronology"/>
    <x v="284"/>
  </r>
  <r>
    <x v="253"/>
    <s v="R"/>
    <m/>
    <n v="1"/>
    <n v="7"/>
    <n v="1"/>
    <n v="7"/>
    <x v="233"/>
    <s v="МНС"/>
    <s v="БС"/>
    <n v="1991"/>
    <n v="1"/>
    <n v="1"/>
    <n v="0"/>
    <x v="13"/>
    <s v="Васильев Георгий Сергеевич$Bull.Nov.1"/>
    <n v="1"/>
    <n v="1"/>
    <s v="Bulletin of the Novosibirsk Computing Center"/>
    <x v="285"/>
  </r>
  <r>
    <x v="254"/>
    <s v="R"/>
    <m/>
    <n v="1"/>
    <n v="7"/>
    <n v="1"/>
    <n v="7"/>
    <x v="135"/>
    <s v="МНС"/>
    <s v="БС"/>
    <n v="1991"/>
    <n v="1"/>
    <n v="1"/>
    <n v="0"/>
    <x v="13"/>
    <s v="Имомназаров Шерзад Холматжонович$Bull.Nov.2"/>
    <n v="1"/>
    <n v="1"/>
    <s v="Bulletin of the Novosibirsk Computing Center"/>
    <x v="286"/>
  </r>
  <r>
    <x v="255"/>
    <s v="STD"/>
    <m/>
    <n v="1"/>
    <n v="10"/>
    <n v="1"/>
    <n v="10"/>
    <x v="60"/>
    <s v="СНС"/>
    <s v="КАНД"/>
    <n v="1983"/>
    <n v="1"/>
    <m/>
    <m/>
    <x v="18"/>
    <s v="Неволько Петр Александрович$Науч. руководство дипломником (Веснин Владислав Сергеевич)"/>
    <n v="1"/>
    <n v="1"/>
    <m/>
    <x v="287"/>
  </r>
  <r>
    <x v="256"/>
    <s v="STD"/>
    <m/>
    <n v="1"/>
    <n v="10"/>
    <n v="1"/>
    <n v="10"/>
    <x v="70"/>
    <s v="ГНС"/>
    <s v="ДОКТ"/>
    <n v="1957"/>
    <n v="1"/>
    <m/>
    <m/>
    <x v="5"/>
    <s v="Калинин Юрий Александрович$Науч. руководство дипломником (Греку Евгений Дмитриевич)"/>
    <n v="1"/>
    <n v="1"/>
    <m/>
    <x v="287"/>
  </r>
  <r>
    <x v="257"/>
    <s v="STD"/>
    <m/>
    <n v="1"/>
    <n v="10"/>
    <n v="1"/>
    <n v="10"/>
    <x v="61"/>
    <s v="СНС"/>
    <s v="КАНД"/>
    <n v="1984"/>
    <n v="1"/>
    <m/>
    <m/>
    <x v="18"/>
    <s v="Светлицкая Татьяна Владимировна$Науч. руководство дипломником (Дранишникова Дарья Евгеньевна)"/>
    <n v="1"/>
    <n v="1"/>
    <m/>
    <x v="287"/>
  </r>
  <r>
    <x v="258"/>
    <s v="STD"/>
    <m/>
    <n v="1"/>
    <n v="10"/>
    <n v="1"/>
    <n v="10"/>
    <x v="19"/>
    <s v="НР"/>
    <s v="ДОКТ"/>
    <n v="1976"/>
    <n v="1"/>
    <m/>
    <m/>
    <x v="9"/>
    <s v="Дорошкевич Анна Геннадьевна$Науч. руководство дипломником (Зубакова Елизавета Анатольевна)"/>
    <n v="1"/>
    <n v="1"/>
    <m/>
    <x v="287"/>
  </r>
  <r>
    <x v="259"/>
    <s v="STD"/>
    <m/>
    <n v="1"/>
    <n v="10"/>
    <n v="1"/>
    <n v="10"/>
    <x v="222"/>
    <s v="ВНС"/>
    <s v="ДОКТ"/>
    <n v="1951"/>
    <n v="1"/>
    <m/>
    <m/>
    <x v="5"/>
    <s v="Синякова Елена Федоровна$Науч. руководство дипломником (Зырянова Людмила Вадимовна)"/>
    <n v="1"/>
    <n v="1"/>
    <m/>
    <x v="287"/>
  </r>
  <r>
    <x v="260"/>
    <s v="STD"/>
    <m/>
    <n v="1"/>
    <n v="10"/>
    <n v="1"/>
    <n v="10"/>
    <x v="60"/>
    <s v="СНС"/>
    <s v="КАНД"/>
    <n v="1983"/>
    <n v="1"/>
    <m/>
    <m/>
    <x v="18"/>
    <s v="Неволько Петр Александрович$Науч. руководство дипломником (Кешиков Александр Евгеньевич)"/>
    <n v="1"/>
    <n v="1"/>
    <m/>
    <x v="287"/>
  </r>
  <r>
    <x v="261"/>
    <s v="STD"/>
    <m/>
    <n v="1"/>
    <n v="10"/>
    <n v="1"/>
    <n v="10"/>
    <x v="50"/>
    <s v="ВНС"/>
    <s v="ДОКТ"/>
    <n v="1964"/>
    <n v="1"/>
    <m/>
    <m/>
    <x v="6"/>
    <s v="Сафонова Инна Юрьевна$Науч. руководство дипломником (Крутикова Анастасия Константиновна)"/>
    <n v="1"/>
    <n v="1"/>
    <m/>
    <x v="287"/>
  </r>
  <r>
    <x v="262"/>
    <s v="STD"/>
    <m/>
    <n v="1"/>
    <n v="10"/>
    <n v="1"/>
    <n v="10"/>
    <x v="171"/>
    <s v="СНС"/>
    <s v="КАНД"/>
    <n v="1977"/>
    <n v="1"/>
    <m/>
    <m/>
    <x v="14"/>
    <s v="Кропачева Марья Юрьевна$Науч. руководство дипломником (Ломова Александра Андреевна)"/>
    <n v="1"/>
    <n v="1"/>
    <m/>
    <x v="287"/>
  </r>
  <r>
    <x v="263"/>
    <s v="STD"/>
    <m/>
    <n v="1"/>
    <n v="10"/>
    <n v="1"/>
    <n v="10"/>
    <x v="19"/>
    <s v="НР"/>
    <s v="ДОКТ"/>
    <n v="1976"/>
    <n v="1"/>
    <m/>
    <m/>
    <x v="9"/>
    <s v="Дорошкевич Анна Геннадьевна$Науч. руководство дипломником (Малютина Александра Владиславовна)"/>
    <n v="1"/>
    <n v="1"/>
    <m/>
    <x v="287"/>
  </r>
  <r>
    <x v="264"/>
    <s v="STD"/>
    <m/>
    <n v="1"/>
    <n v="10"/>
    <n v="1"/>
    <n v="10"/>
    <x v="4"/>
    <s v="НС"/>
    <s v="БС"/>
    <n v="1992"/>
    <n v="1"/>
    <m/>
    <m/>
    <x v="1"/>
    <s v="Курусь Алексей Федорович$Науч. руководство дипломником (Манучарян Артур)"/>
    <n v="1"/>
    <n v="1"/>
    <m/>
    <x v="287"/>
  </r>
  <r>
    <x v="265"/>
    <s v="STD"/>
    <m/>
    <n v="1"/>
    <n v="10"/>
    <n v="1"/>
    <n v="10"/>
    <x v="47"/>
    <s v="СНС"/>
    <s v="КАНД"/>
    <n v="1975"/>
    <n v="1"/>
    <m/>
    <m/>
    <x v="11"/>
    <s v="Головин Александр Викторович$Науч. руководство дипломником (Тарасов Алексей Андреевич)"/>
    <n v="1"/>
    <n v="1"/>
    <m/>
    <x v="287"/>
  </r>
  <r>
    <x v="266"/>
    <s v="STD"/>
    <m/>
    <n v="1"/>
    <n v="10"/>
    <n v="1"/>
    <n v="10"/>
    <x v="10"/>
    <s v="СНС"/>
    <s v="КАНД"/>
    <n v="1982"/>
    <n v="1"/>
    <m/>
    <m/>
    <x v="1"/>
    <s v="Кох Константин Александрович$Науч. руководство дипломником (Хан Элона Валерьевна)"/>
    <n v="1"/>
    <n v="1"/>
    <m/>
    <x v="287"/>
  </r>
  <r>
    <x v="267"/>
    <s v="STD"/>
    <m/>
    <n v="1"/>
    <n v="10"/>
    <n v="1"/>
    <n v="10"/>
    <x v="61"/>
    <s v="СНС"/>
    <s v="КАНД"/>
    <n v="1984"/>
    <n v="1"/>
    <m/>
    <m/>
    <x v="18"/>
    <s v="Светлицкая Татьяна Владимировна$Науч. руководство дипломником (Царева Мария Дмитриевна)"/>
    <n v="1"/>
    <n v="1"/>
    <m/>
    <x v="287"/>
  </r>
  <r>
    <x v="268"/>
    <s v="STD"/>
    <m/>
    <n v="1"/>
    <n v="10"/>
    <n v="1"/>
    <n v="10"/>
    <x v="14"/>
    <s v="ВНС"/>
    <s v="ДОКТ"/>
    <n v="1954"/>
    <n v="1"/>
    <m/>
    <m/>
    <x v="6"/>
    <s v="Толстых Надежда Дмитриевна$Науч. руководство дипломником (Швецова Елена Евгеньевна)"/>
    <n v="1"/>
    <n v="1"/>
    <m/>
    <x v="287"/>
  </r>
  <r>
    <x v="269"/>
    <s v="STD"/>
    <m/>
    <n v="1"/>
    <n v="10"/>
    <n v="1"/>
    <n v="10"/>
    <x v="154"/>
    <s v="НР"/>
    <s v="ДОКТ"/>
    <n v="1966"/>
    <n v="1"/>
    <m/>
    <m/>
    <x v="3"/>
    <s v="Смирнов Сергей Захарович$Науч. руководство дипломником (Яковлев Артем Анатольевич)"/>
    <n v="1"/>
    <n v="1"/>
    <m/>
    <x v="287"/>
  </r>
  <r>
    <x v="270"/>
    <s v="PhD"/>
    <m/>
    <n v="1"/>
    <n v="30"/>
    <n v="1"/>
    <n v="30"/>
    <x v="12"/>
    <s v="ГНС"/>
    <s v="ДОКТ"/>
    <n v="1957"/>
    <n v="1"/>
    <m/>
    <m/>
    <x v="5"/>
    <s v="Пальянова Галина Александровна$Науч. руководство соискателем уч. степени (Беляева Татьяна Владимировна)"/>
    <n v="1"/>
    <n v="1"/>
    <m/>
    <x v="287"/>
  </r>
  <r>
    <x v="271"/>
    <s v="PhD"/>
    <m/>
    <n v="1"/>
    <n v="30"/>
    <n v="1"/>
    <n v="30"/>
    <x v="73"/>
    <s v="ВНС"/>
    <s v="ДОКТ"/>
    <n v="1948"/>
    <n v="1"/>
    <m/>
    <m/>
    <x v="0"/>
    <s v="Зыкин Владимир Сергеевич$Науч. руководство соискателем уч. степени (Вольвах Николай Евгеньевич)"/>
    <n v="1"/>
    <n v="1"/>
    <m/>
    <x v="287"/>
  </r>
  <r>
    <x v="272"/>
    <s v="PhD"/>
    <m/>
    <n v="1"/>
    <n v="30"/>
    <n v="1"/>
    <n v="30"/>
    <x v="122"/>
    <s v="ВНС"/>
    <s v="ДОКТ"/>
    <n v="1961"/>
    <n v="1"/>
    <m/>
    <m/>
    <x v="2"/>
    <s v="Сокол Эллина Владимировна$Науч. руководство соискателем уч. степени (Девятиярова Анна Сергеевна)"/>
    <n v="1"/>
    <n v="1"/>
    <m/>
    <x v="287"/>
  </r>
  <r>
    <x v="273"/>
    <s v="PhD"/>
    <m/>
    <n v="1"/>
    <n v="30"/>
    <n v="1"/>
    <n v="30"/>
    <x v="125"/>
    <s v="СНС"/>
    <s v="КАНД"/>
    <n v="1968"/>
    <n v="1"/>
    <m/>
    <m/>
    <x v="11"/>
    <s v="Агашев Алексей Михайлович$Науч. руководство соискателем уч. степени (Ильина Ольга Владимировна)"/>
    <n v="1"/>
    <n v="1"/>
    <m/>
    <x v="287"/>
  </r>
  <r>
    <x v="274"/>
    <s v="PhD"/>
    <m/>
    <n v="1"/>
    <n v="30"/>
    <n v="1"/>
    <n v="30"/>
    <x v="27"/>
    <s v="СНС"/>
    <s v="ДОКТ"/>
    <n v="1972"/>
    <n v="1"/>
    <m/>
    <m/>
    <x v="12"/>
    <s v="Жимулев Егор Игоревич$Науч. руководство соискателем уч. степени (Карпович Захар Алексеевич)"/>
    <n v="1"/>
    <n v="1"/>
    <m/>
    <x v="287"/>
  </r>
  <r>
    <x v="275"/>
    <s v="PhD"/>
    <m/>
    <n v="1"/>
    <n v="30"/>
    <n v="1"/>
    <n v="30"/>
    <x v="234"/>
    <s v="ВНС"/>
    <s v="ДОКТ"/>
    <n v="1960"/>
    <n v="1"/>
    <m/>
    <m/>
    <x v="7"/>
    <s v="Зольников Иван Дмитриевич$Науч. руководство соискателем уч. степени (Картозия Андрей Акакиевич 2021)"/>
    <n v="1"/>
    <n v="1"/>
    <m/>
    <x v="287"/>
  </r>
  <r>
    <x v="276"/>
    <s v="PhD"/>
    <m/>
    <n v="1"/>
    <n v="30"/>
    <n v="1"/>
    <n v="30"/>
    <x v="152"/>
    <s v="СНС"/>
    <s v="КАНД"/>
    <n v="1958"/>
    <n v="1"/>
    <m/>
    <m/>
    <x v="3"/>
    <s v="Кузьмин Дмитрий Владимирович$Науч. руководство соискателем уч. степени (Низаметдинов Ильдар Рафитович)"/>
    <n v="1"/>
    <n v="1"/>
    <m/>
    <x v="287"/>
  </r>
  <r>
    <x v="277"/>
    <s v="PhD"/>
    <m/>
    <n v="1"/>
    <n v="30"/>
    <n v="1"/>
    <n v="30"/>
    <x v="80"/>
    <s v="СНС"/>
    <s v="КАНД"/>
    <n v="1984"/>
    <n v="1"/>
    <m/>
    <m/>
    <x v="15"/>
    <s v="Гаврюшкин Павел Николаевич$Науч. руководство соискателем уч. степени (Сагатов Нурсултан Ерболулы)"/>
    <n v="1"/>
    <n v="1"/>
    <m/>
    <x v="287"/>
  </r>
  <r>
    <x v="278"/>
    <s v="PhD"/>
    <m/>
    <n v="1"/>
    <n v="30"/>
    <n v="1"/>
    <n v="30"/>
    <x v="80"/>
    <s v="СНС"/>
    <s v="КАНД"/>
    <n v="1984"/>
    <n v="1"/>
    <m/>
    <m/>
    <x v="15"/>
    <s v="Гаврюшкин Павел Николаевич$Науч. руководство соискателем уч. степени (Сагатова Динара Нурлановна)"/>
    <n v="1"/>
    <n v="1"/>
    <m/>
    <x v="287"/>
  </r>
  <r>
    <x v="279"/>
    <s v="PhD"/>
    <m/>
    <n v="1"/>
    <n v="30"/>
    <n v="1"/>
    <n v="30"/>
    <x v="235"/>
    <s v="СНС"/>
    <s v="КАНД"/>
    <n v="1945"/>
    <n v="1"/>
    <m/>
    <m/>
    <x v="3"/>
    <s v="Гибшер Надежда Александровна$Науч. руководство соискателем уч. степени (Шапаренко Елена Олеговна)"/>
    <n v="1"/>
    <n v="1"/>
    <m/>
    <x v="287"/>
  </r>
  <r>
    <x v="280"/>
    <s v="Q4"/>
    <n v="1"/>
    <n v="5"/>
    <n v="0.8"/>
    <n v="45"/>
    <n v="7.2"/>
    <x v="64"/>
    <s v="ГНС"/>
    <s v="ДОКТ"/>
    <n v="1974"/>
    <n v="1"/>
    <m/>
    <n v="0"/>
    <x v="19"/>
    <s v="Корсаков Андрей Викторович$10.1134/S1028334X22040122"/>
    <n v="1"/>
    <n v="0.5"/>
    <s v="Doklady Earth Sciences"/>
    <x v="288"/>
  </r>
  <r>
    <x v="280"/>
    <s v="Q4"/>
    <n v="1"/>
    <n v="5"/>
    <n v="0.8"/>
    <n v="45"/>
    <n v="1.8"/>
    <x v="98"/>
    <s v="СНС"/>
    <s v="КАНД"/>
    <n v="1990"/>
    <n v="4"/>
    <n v="1"/>
    <n v="0"/>
    <x v="19"/>
    <s v="Михайленко Денис Сергеевич$10.1134/S1028334X22040122"/>
    <n v="1"/>
    <n v="0.5"/>
    <s v="Doklady Earth Sciences"/>
    <x v="28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 таблица2" cacheId="1" applyNumberFormats="0" applyBorderFormats="0" applyFontFormats="0" applyPatternFormats="0" applyAlignmentFormats="0" applyWidthHeightFormats="1" dataCaption="Значения" updatedVersion="6" minRefreshableVersion="3" useAutoFormatting="1" itemPrintTitles="1" createdVersion="6" indent="0" outline="1" outlineData="1" multipleFieldFilters="0" chartFormat="1" rowHeaderCaption="Должность">
  <location ref="A3:B240" firstHeaderRow="1" firstDataRow="1" firstDataCol="1" rowPageCount="1" colPageCount="1"/>
  <pivotFields count="20">
    <pivotField axis="axisRow" showAll="0" defaultSubtotal="0">
      <items count="281">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90"/>
        <item sd="0" x="91"/>
        <item sd="0" x="92"/>
        <item sd="0" x="93"/>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2"/>
        <item sd="0" x="153"/>
        <item sd="0" x="154"/>
        <item sd="0" x="155"/>
        <item sd="0" x="156"/>
        <item sd="0" x="157"/>
        <item sd="0" x="158"/>
        <item sd="0" x="159"/>
        <item sd="0" x="160"/>
        <item sd="0" x="161"/>
        <item sd="0" x="162"/>
        <item sd="0" x="163"/>
        <item sd="0" x="164"/>
        <item sd="0" x="165"/>
        <item sd="0" x="166"/>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2"/>
        <item sd="0" x="233"/>
        <item sd="0" x="234"/>
        <item sd="0" x="235"/>
        <item sd="0" x="236"/>
        <item sd="0" x="237"/>
        <item sd="0" x="238"/>
        <item sd="0" x="239"/>
        <item sd="0" x="240"/>
        <item sd="0" x="241"/>
        <item sd="0" x="242"/>
        <item sd="0" x="243"/>
        <item sd="0" x="244"/>
        <item sd="0" x="245"/>
        <item sd="0" x="246"/>
        <item sd="0" x="247"/>
        <item sd="0" x="248"/>
        <item sd="0" x="249"/>
        <item sd="0" x="250"/>
        <item sd="0" x="252"/>
        <item sd="0" x="253"/>
        <item sd="0" x="254"/>
        <item sd="0" x="255"/>
        <item sd="0" x="256"/>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57"/>
        <item sd="0" x="94"/>
        <item sd="0" x="251"/>
        <item sd="0" x="89"/>
        <item sd="0" x="167"/>
        <item sd="0" x="0"/>
        <item sd="0" x="199"/>
        <item sd="0" x="151"/>
        <item sd="0" x="231"/>
        <item sd="0" x="280"/>
      </items>
    </pivotField>
    <pivotField showAll="0" defaultSubtotal="0"/>
    <pivotField showAll="0" defaultSubtotal="0"/>
    <pivotField showAll="0" defaultSubtotal="0"/>
    <pivotField showAll="0" defaultSubtotal="0"/>
    <pivotField showAll="0" defaultSubtotal="0"/>
    <pivotField dataField="1" showAll="0" defaultSubtotal="0"/>
    <pivotField axis="axisRow" showAll="0" sortType="ascending" defaultSubtotal="0">
      <items count="237">
        <item sd="0" x="200"/>
        <item sd="0" x="125"/>
        <item sd="0" x="126"/>
        <item sd="0" x="148"/>
        <item sd="0" x="218"/>
        <item sd="0" x="215"/>
        <item sd="0" x="26"/>
        <item sd="0" x="33"/>
        <item sd="0" x="90"/>
        <item sd="0" x="84"/>
        <item sd="0" x="123"/>
        <item sd="0" x="212"/>
        <item sd="0" x="225"/>
        <item sd="0" x="207"/>
        <item sd="0" m="1" x="236"/>
        <item sd="0" x="83"/>
        <item sd="0" x="9"/>
        <item sd="0" x="149"/>
        <item sd="0" x="219"/>
        <item sd="0" x="41"/>
        <item sd="0" x="188"/>
        <item sd="0" x="208"/>
        <item sd="0" x="133"/>
        <item sd="0" x="183"/>
        <item sd="0" x="156"/>
        <item sd="0" x="77"/>
        <item sd="0" x="85"/>
        <item sd="0" x="168"/>
        <item sd="0" x="233"/>
        <item sd="0" x="145"/>
        <item sd="0" x="108"/>
        <item sd="0" x="109"/>
        <item sd="0" x="65"/>
        <item sd="0" x="157"/>
        <item sd="0" x="220"/>
        <item sd="0" x="71"/>
        <item sd="0" x="72"/>
        <item sd="0" x="170"/>
        <item sd="0" x="80"/>
        <item sd="0" x="136"/>
        <item sd="0" x="141"/>
        <item sd="0" x="235"/>
        <item sd="0" x="114"/>
        <item sd="0" x="174"/>
        <item sd="0" x="47"/>
        <item sd="0" x="1"/>
        <item sd="0" x="163"/>
        <item sd="0" x="81"/>
        <item sd="0" x="6"/>
        <item sd="0" x="7"/>
        <item sd="0" x="194"/>
        <item sd="0" x="127"/>
        <item sd="0" x="190"/>
        <item sd="0" x="22"/>
        <item sd="0" x="228"/>
        <item sd="0" x="131"/>
        <item sd="0" x="115"/>
        <item sd="0" x="19"/>
        <item sd="0" x="214"/>
        <item sd="0" x="92"/>
        <item sd="0" x="52"/>
        <item sd="0" x="27"/>
        <item sd="0" x="144"/>
        <item sd="0" x="134"/>
        <item sd="0" x="150"/>
        <item sd="0" x="167"/>
        <item sd="0" x="209"/>
        <item sd="0" x="196"/>
        <item sd="0" x="203"/>
        <item sd="0" x="234"/>
        <item sd="0" x="166"/>
        <item sd="0" x="73"/>
        <item sd="0" x="74"/>
        <item sd="0" x="138"/>
        <item sd="0" x="217"/>
        <item sd="0" x="20"/>
        <item sd="0" x="59"/>
        <item sd="0" x="205"/>
        <item sd="0" x="181"/>
        <item sd="0" x="221"/>
        <item sd="0" x="135"/>
        <item sd="0" x="44"/>
        <item sd="0" x="2"/>
        <item sd="0" x="70"/>
        <item sd="0" x="164"/>
        <item sd="0" x="91"/>
        <item sd="0" x="8"/>
        <item sd="0" x="158"/>
        <item sd="0" x="28"/>
        <item sd="0" x="99"/>
        <item sd="0" x="116"/>
        <item sd="0" x="117"/>
        <item sd="0" x="169"/>
        <item sd="0" x="178"/>
        <item sd="0" x="151"/>
        <item sd="0" x="206"/>
        <item sd="0" x="161"/>
        <item sd="0" x="54"/>
        <item sd="0" x="3"/>
        <item sd="0" x="137"/>
        <item sd="0" x="64"/>
        <item sd="0" x="48"/>
        <item sd="0" x="146"/>
        <item sd="0" x="55"/>
        <item sd="0" x="10"/>
        <item sd="0" x="132"/>
        <item sd="0" x="191"/>
        <item sd="0" x="42"/>
        <item sd="0" x="130"/>
        <item sd="0" x="171"/>
        <item sd="0" x="198"/>
        <item sd="0" x="93"/>
        <item sd="0" x="128"/>
        <item sd="0" x="56"/>
        <item sd="0" x="152"/>
        <item sd="0" x="16"/>
        <item sd="0" x="159"/>
        <item sd="0" x="66"/>
        <item sd="0" x="4"/>
        <item sd="0" x="15"/>
        <item sd="0" x="113"/>
        <item sd="0" x="23"/>
        <item sd="0" x="35"/>
        <item sd="0" x="139"/>
        <item sd="0" x="101"/>
        <item sd="0" x="185"/>
        <item sd="0" x="5"/>
        <item sd="0" x="86"/>
        <item sd="0" x="172"/>
        <item sd="0" x="75"/>
        <item sd="0" x="0"/>
        <item sd="0" x="104"/>
        <item sd="0" x="211"/>
        <item sd="0" x="105"/>
        <item sd="0" x="226"/>
        <item sd="0" x="36"/>
        <item sd="0" x="224"/>
        <item sd="0" x="213"/>
        <item sd="0" x="78"/>
        <item sd="0" x="58"/>
        <item sd="0" x="37"/>
        <item sd="0" x="38"/>
        <item sd="0" x="100"/>
        <item sd="0" x="98"/>
        <item sd="0" x="11"/>
        <item sd="0" x="231"/>
        <item sd="0" x="24"/>
        <item sd="0" x="216"/>
        <item sd="0" x="60"/>
        <item sd="0" x="119"/>
        <item sd="0" x="184"/>
        <item sd="0" x="201"/>
        <item sd="0" x="153"/>
        <item sd="0" x="192"/>
        <item sd="0" x="155"/>
        <item sd="0" x="102"/>
        <item sd="0" x="94"/>
        <item sd="0" x="106"/>
        <item sd="0" x="76"/>
        <item sd="0" x="223"/>
        <item sd="0" x="193"/>
        <item sd="0" x="187"/>
        <item sd="0" x="12"/>
        <item sd="0" x="175"/>
        <item sd="0" x="49"/>
        <item sd="0" x="195"/>
        <item sd="0" x="120"/>
        <item sd="0" x="95"/>
        <item sd="0" x="229"/>
        <item sd="0" x="182"/>
        <item sd="0" x="29"/>
        <item sd="0" x="96"/>
        <item sd="0" x="45"/>
        <item sd="0" x="110"/>
        <item sd="0" x="124"/>
        <item sd="0" x="162"/>
        <item sd="0" x="21"/>
        <item sd="0" x="34"/>
        <item sd="0" x="18"/>
        <item sd="0" x="176"/>
        <item sd="0" x="186"/>
        <item sd="0" x="39"/>
        <item sd="0" x="179"/>
        <item sd="0" x="143"/>
        <item sd="0" x="177"/>
        <item sd="0" x="82"/>
        <item n="Сагатова Динара" sd="0" x="111"/>
        <item sd="0" x="25"/>
        <item sd="0" x="50"/>
        <item sd="0" x="61"/>
        <item sd="0" x="180"/>
        <item sd="0" x="121"/>
        <item sd="0" x="67"/>
        <item sd="0" x="112"/>
        <item sd="0" x="227"/>
        <item sd="0" x="13"/>
        <item sd="0" x="147"/>
        <item sd="0" x="222"/>
        <item sd="0" x="154"/>
        <item sd="0" x="199"/>
        <item sd="0" x="122"/>
        <item sd="0" x="204"/>
        <item sd="0" x="53"/>
        <item sd="0" x="129"/>
        <item sd="0" x="30"/>
        <item sd="0" x="189"/>
        <item sd="0" x="107"/>
        <item sd="0" x="140"/>
        <item sd="0" x="230"/>
        <item sd="0" x="69"/>
        <item sd="0" x="87"/>
        <item sd="0" x="14"/>
        <item sd="0" x="88"/>
        <item sd="0" x="17"/>
        <item sd="0" x="103"/>
        <item sd="0" x="232"/>
        <item sd="0" x="43"/>
        <item sd="0" x="62"/>
        <item sd="0" x="210"/>
        <item sd="0" x="68"/>
        <item sd="0" x="142"/>
        <item sd="0" x="89"/>
        <item sd="0" x="31"/>
        <item sd="0" x="32"/>
        <item sd="0" x="173"/>
        <item sd="0" x="40"/>
        <item sd="0" x="97"/>
        <item sd="0" x="46"/>
        <item sd="0" x="51"/>
        <item sd="0" x="165"/>
        <item sd="0" x="57"/>
        <item sd="0" x="63"/>
        <item sd="0" x="118"/>
        <item sd="0" x="197"/>
        <item sd="0" x="202"/>
        <item sd="0" x="79"/>
        <item sd="0" x="160"/>
      </items>
    </pivotField>
    <pivotField outline="0" showAll="0" defaultSubtotal="0">
      <extLst>
        <ext xmlns:x14="http://schemas.microsoft.com/office/spreadsheetml/2009/9/main" uri="{2946ED86-A175-432a-8AC1-64E0C546D7DE}">
          <x14:pivotField fillDownLabels="1"/>
        </ext>
      </extLst>
    </pivotField>
    <pivotField showAll="0" defaultSubtotal="0"/>
    <pivotField showAll="0" defaultSubtotal="0"/>
    <pivotField showAll="0" defaultSubtotal="0"/>
    <pivotField showAll="0" defaultSubtotal="0"/>
    <pivotField showAll="0" defaultSubtotal="0"/>
    <pivotField name="Номер лаборатории:" axis="axisPage" multipleItemSelectionAllowed="1" showAll="0" defaultSubtotal="0">
      <items count="23">
        <item x="6"/>
        <item x="17"/>
        <item x="13"/>
        <item x="18"/>
        <item x="9"/>
        <item x="14"/>
        <item x="5"/>
        <item x="10"/>
        <item x="22"/>
        <item x="20"/>
        <item x="0"/>
        <item x="7"/>
        <item x="3"/>
        <item x="2"/>
        <item x="21"/>
        <item x="1"/>
        <item x="12"/>
        <item x="11"/>
        <item x="19"/>
        <item x="16"/>
        <item x="15"/>
        <item x="4"/>
        <item x="8"/>
      </items>
    </pivotField>
    <pivotField showAll="0" defaultSubtotal="0"/>
    <pivotField showAll="0" defaultSubtotal="0"/>
    <pivotField showAll="0" defaultSubtotal="0"/>
    <pivotField showAll="0" defaultSubtotal="0"/>
    <pivotField axis="axisRow" showAll="0" defaultSubtotal="0">
      <items count="289">
        <item x="249"/>
        <item x="85"/>
        <item x="176"/>
        <item x="21"/>
        <item x="68"/>
        <item x="238"/>
        <item x="250"/>
        <item x="251"/>
        <item x="200"/>
        <item x="109"/>
        <item x="69"/>
        <item x="51"/>
        <item x="58"/>
        <item x="240"/>
        <item x="226"/>
        <item x="245"/>
        <item x="177"/>
        <item x="48"/>
        <item x="64"/>
        <item x="227"/>
        <item x="164"/>
        <item x="211"/>
        <item x="59"/>
        <item x="16"/>
        <item x="46"/>
        <item x="167"/>
        <item x="225"/>
        <item x="148"/>
        <item x="136"/>
        <item x="137"/>
        <item x="62"/>
        <item x="236"/>
        <item x="233"/>
        <item x="265"/>
        <item x="70"/>
        <item x="57"/>
        <item x="72"/>
        <item x="84"/>
        <item x="83"/>
        <item x="2"/>
        <item x="92"/>
        <item x="212"/>
        <item x="28"/>
        <item x="30"/>
        <item x="104"/>
        <item x="286"/>
        <item x="18"/>
        <item x="54"/>
        <item x="20"/>
        <item x="9"/>
        <item x="26"/>
        <item x="102"/>
        <item x="215"/>
        <item x="8"/>
        <item x="4"/>
        <item x="273"/>
        <item x="129"/>
        <item x="17"/>
        <item x="188"/>
        <item x="25"/>
        <item x="230"/>
        <item x="241"/>
        <item x="31"/>
        <item x="32"/>
        <item x="242"/>
        <item x="163"/>
        <item x="33"/>
        <item x="243"/>
        <item x="88"/>
        <item x="134"/>
        <item x="196"/>
        <item x="229"/>
        <item x="56"/>
        <item x="132"/>
        <item x="24"/>
        <item x="37"/>
        <item x="50"/>
        <item x="49"/>
        <item x="5"/>
        <item x="11"/>
        <item x="53"/>
        <item x="52"/>
        <item x="1"/>
        <item x="216"/>
        <item x="213"/>
        <item x="168"/>
        <item x="77"/>
        <item x="76"/>
        <item x="15"/>
        <item x="228"/>
        <item x="98"/>
        <item x="95"/>
        <item x="179"/>
        <item x="100"/>
        <item x="217"/>
        <item x="220"/>
        <item x="221"/>
        <item x="218"/>
        <item x="219"/>
        <item x="47"/>
        <item x="27"/>
        <item x="43"/>
        <item x="280"/>
        <item x="281"/>
        <item x="237"/>
        <item x="214"/>
        <item x="10"/>
        <item x="154"/>
        <item x="252"/>
        <item x="39"/>
        <item x="38"/>
        <item x="192"/>
        <item x="162"/>
        <item x="79"/>
        <item x="78"/>
        <item x="80"/>
        <item x="277"/>
        <item x="99"/>
        <item x="166"/>
        <item x="34"/>
        <item x="63"/>
        <item x="3"/>
        <item x="159"/>
        <item x="93"/>
        <item x="108"/>
        <item x="278"/>
        <item x="282"/>
        <item x="191"/>
        <item x="89"/>
        <item x="19"/>
        <item x="36"/>
        <item x="90"/>
        <item x="160"/>
        <item x="67"/>
        <item x="22"/>
        <item x="185"/>
        <item x="235"/>
        <item x="73"/>
        <item x="275"/>
        <item x="165"/>
        <item x="35"/>
        <item x="7"/>
        <item x="42"/>
        <item x="239"/>
        <item x="244"/>
        <item x="14"/>
        <item x="23"/>
        <item x="66"/>
        <item x="234"/>
        <item x="169"/>
        <item x="96"/>
        <item x="222"/>
        <item x="97"/>
        <item x="61"/>
        <item x="60"/>
        <item x="71"/>
        <item x="210"/>
        <item x="81"/>
        <item x="41"/>
        <item x="29"/>
        <item x="55"/>
        <item x="279"/>
        <item x="105"/>
        <item x="103"/>
        <item x="86"/>
        <item x="107"/>
        <item x="161"/>
        <item x="87"/>
        <item x="170"/>
        <item x="171"/>
        <item x="40"/>
        <item x="285"/>
        <item x="82"/>
        <item x="267"/>
        <item x="248"/>
        <item x="13"/>
        <item x="45"/>
        <item x="284"/>
        <item x="224"/>
        <item x="6"/>
        <item x="65"/>
        <item x="74"/>
        <item x="276"/>
        <item x="231"/>
        <item x="232"/>
        <item x="190"/>
        <item x="247"/>
        <item x="246"/>
        <item x="75"/>
        <item x="178"/>
        <item x="44"/>
        <item x="255"/>
        <item x="131"/>
        <item x="201"/>
        <item x="260"/>
        <item x="120"/>
        <item x="150"/>
        <item x="259"/>
        <item x="111"/>
        <item x="208"/>
        <item x="263"/>
        <item x="123"/>
        <item x="112"/>
        <item x="115"/>
        <item x="116"/>
        <item x="117"/>
        <item x="110"/>
        <item x="187"/>
        <item x="206"/>
        <item x="199"/>
        <item x="271"/>
        <item x="139"/>
        <item x="140"/>
        <item x="94"/>
        <item x="91"/>
        <item x="122"/>
        <item x="203"/>
        <item x="269"/>
        <item x="186"/>
        <item x="128"/>
        <item x="274"/>
        <item x="173"/>
        <item x="175"/>
        <item x="174"/>
        <item x="268"/>
        <item x="143"/>
        <item x="144"/>
        <item x="133"/>
        <item x="262"/>
        <item x="152"/>
        <item x="197"/>
        <item x="183"/>
        <item x="147"/>
        <item x="184"/>
        <item x="257"/>
        <item x="256"/>
        <item x="158"/>
        <item x="130"/>
        <item x="157"/>
        <item x="141"/>
        <item x="193"/>
        <item x="266"/>
        <item x="149"/>
        <item x="142"/>
        <item x="151"/>
        <item x="258"/>
        <item x="180"/>
        <item x="121"/>
        <item x="138"/>
        <item x="113"/>
        <item x="264"/>
        <item x="194"/>
        <item x="126"/>
        <item x="127"/>
        <item x="204"/>
        <item x="145"/>
        <item x="146"/>
        <item x="270"/>
        <item x="118"/>
        <item x="119"/>
        <item x="135"/>
        <item x="254"/>
        <item x="209"/>
        <item x="182"/>
        <item x="156"/>
        <item x="124"/>
        <item x="181"/>
        <item x="125"/>
        <item x="205"/>
        <item x="272"/>
        <item x="12"/>
        <item x="155"/>
        <item x="198"/>
        <item x="253"/>
        <item x="207"/>
        <item x="195"/>
        <item x="202"/>
        <item x="153"/>
        <item x="114"/>
        <item x="287"/>
        <item x="106"/>
        <item x="283"/>
        <item x="101"/>
        <item x="189"/>
        <item x="0"/>
        <item x="223"/>
        <item x="172"/>
        <item x="261"/>
        <item x="288"/>
      </items>
    </pivotField>
  </pivotFields>
  <rowFields count="3">
    <field x="7"/>
    <field x="0"/>
    <field x="19"/>
  </rowFields>
  <rowItems count="237">
    <i>
      <x/>
    </i>
    <i>
      <x v="1"/>
    </i>
    <i>
      <x v="2"/>
    </i>
    <i>
      <x v="3"/>
    </i>
    <i>
      <x v="4"/>
    </i>
    <i>
      <x v="5"/>
    </i>
    <i>
      <x v="6"/>
    </i>
    <i>
      <x v="7"/>
    </i>
    <i>
      <x v="8"/>
    </i>
    <i>
      <x v="9"/>
    </i>
    <i>
      <x v="10"/>
    </i>
    <i>
      <x v="11"/>
    </i>
    <i>
      <x v="12"/>
    </i>
    <i>
      <x v="13"/>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t="grand">
      <x/>
    </i>
  </rowItems>
  <colItems count="1">
    <i/>
  </colItems>
  <pageFields count="1">
    <pageField fld="14" hier="-1"/>
  </pageFields>
  <dataFields count="1">
    <dataField name="Балл ПРНД 2022" fld="6" baseField="0" baseItem="0" numFmtId="164"/>
  </dataFields>
  <formats count="60">
    <format dxfId="223">
      <pivotArea field="7" type="button" dataOnly="0" labelOnly="1" outline="0" axis="axisRow" fieldPosition="0"/>
    </format>
    <format dxfId="222">
      <pivotArea dataOnly="0" labelOnly="1" outline="0" axis="axisValues" fieldPosition="0"/>
    </format>
    <format dxfId="221">
      <pivotArea dataOnly="0" labelOnly="1" outline="0" axis="axisValues" fieldPosition="0"/>
    </format>
    <format dxfId="220">
      <pivotArea field="7" type="button" dataOnly="0" labelOnly="1" outline="0" axis="axisRow" fieldPosition="0"/>
    </format>
    <format dxfId="219">
      <pivotArea dataOnly="0" labelOnly="1" outline="0" axis="axisValues" fieldPosition="0"/>
    </format>
    <format dxfId="218">
      <pivotArea dataOnly="0" labelOnly="1" outline="0" axis="axisValues" fieldPosition="0"/>
    </format>
    <format dxfId="217">
      <pivotArea field="14" type="button" dataOnly="0" labelOnly="1" outline="0" axis="axisPage" fieldPosition="0"/>
    </format>
    <format dxfId="216">
      <pivotArea type="all" dataOnly="0" outline="0" fieldPosition="0"/>
    </format>
    <format dxfId="215">
      <pivotArea outline="0" collapsedLevelsAreSubtotals="1" fieldPosition="0"/>
    </format>
    <format dxfId="214">
      <pivotArea field="7" type="button" dataOnly="0" labelOnly="1" outline="0" axis="axisRow" fieldPosition="0"/>
    </format>
    <format dxfId="213">
      <pivotArea dataOnly="0" labelOnly="1" outline="0" axis="axisValues" fieldPosition="0"/>
    </format>
    <format dxfId="212">
      <pivotArea dataOnly="0" labelOnly="1" fieldPosition="0">
        <references count="1">
          <reference field="7" count="50">
            <x v="0"/>
            <x v="1"/>
            <x v="2"/>
            <x v="3"/>
            <x v="4"/>
            <x v="5"/>
            <x v="6"/>
            <x v="7"/>
            <x v="8"/>
            <x v="9"/>
            <x v="10"/>
            <x v="11"/>
            <x v="12"/>
            <x v="14"/>
            <x v="15"/>
            <x v="16"/>
            <x v="17"/>
            <x v="18"/>
            <x v="19"/>
            <x v="20"/>
            <x v="21"/>
            <x v="22"/>
            <x v="23"/>
            <x v="24"/>
            <x v="25"/>
            <x v="26"/>
            <x v="27"/>
            <x v="28"/>
            <x v="29"/>
            <x v="30"/>
            <x v="31"/>
            <x v="32"/>
            <x v="33"/>
            <x v="34"/>
            <x v="35"/>
            <x v="36"/>
            <x v="37"/>
            <x v="38"/>
            <x v="39"/>
            <x v="40"/>
            <x v="41"/>
            <x v="42"/>
            <x v="43"/>
            <x v="44"/>
            <x v="45"/>
            <x v="46"/>
            <x v="47"/>
            <x v="48"/>
            <x v="49"/>
            <x v="51"/>
          </reference>
        </references>
      </pivotArea>
    </format>
    <format dxfId="211">
      <pivotArea dataOnly="0" labelOnly="1" fieldPosition="0">
        <references count="1">
          <reference field="7" count="50">
            <x v="52"/>
            <x v="53"/>
            <x v="54"/>
            <x v="55"/>
            <x v="56"/>
            <x v="57"/>
            <x v="59"/>
            <x v="60"/>
            <x v="61"/>
            <x v="62"/>
            <x v="63"/>
            <x v="64"/>
            <x v="65"/>
            <x v="66"/>
            <x v="67"/>
            <x v="68"/>
            <x v="69"/>
            <x v="70"/>
            <x v="71"/>
            <x v="72"/>
            <x v="73"/>
            <x v="74"/>
            <x v="75"/>
            <x v="76"/>
            <x v="77"/>
            <x v="78"/>
            <x v="79"/>
            <x v="80"/>
            <x v="81"/>
            <x v="82"/>
            <x v="83"/>
            <x v="84"/>
            <x v="85"/>
            <x v="86"/>
            <x v="87"/>
            <x v="88"/>
            <x v="89"/>
            <x v="90"/>
            <x v="91"/>
            <x v="92"/>
            <x v="93"/>
            <x v="94"/>
            <x v="95"/>
            <x v="96"/>
            <x v="97"/>
            <x v="98"/>
            <x v="99"/>
            <x v="100"/>
            <x v="101"/>
            <x v="102"/>
          </reference>
        </references>
      </pivotArea>
    </format>
    <format dxfId="210">
      <pivotArea dataOnly="0" labelOnly="1" fieldPosition="0">
        <references count="1">
          <reference field="7" count="50">
            <x v="103"/>
            <x v="104"/>
            <x v="105"/>
            <x v="106"/>
            <x v="107"/>
            <x v="108"/>
            <x v="109"/>
            <x v="110"/>
            <x v="111"/>
            <x v="112"/>
            <x v="113"/>
            <x v="114"/>
            <x v="115"/>
            <x v="116"/>
            <x v="117"/>
            <x v="118"/>
            <x v="119"/>
            <x v="120"/>
            <x v="121"/>
            <x v="122"/>
            <x v="123"/>
            <x v="124"/>
            <x v="125"/>
            <x v="126"/>
            <x v="127"/>
            <x v="128"/>
            <x v="129"/>
            <x v="131"/>
            <x v="132"/>
            <x v="133"/>
            <x v="134"/>
            <x v="135"/>
            <x v="136"/>
            <x v="137"/>
            <x v="138"/>
            <x v="139"/>
            <x v="140"/>
            <x v="141"/>
            <x v="142"/>
            <x v="143"/>
            <x v="144"/>
            <x v="145"/>
            <x v="146"/>
            <x v="147"/>
            <x v="148"/>
            <x v="149"/>
            <x v="150"/>
            <x v="151"/>
            <x v="152"/>
            <x v="153"/>
          </reference>
        </references>
      </pivotArea>
    </format>
    <format dxfId="209">
      <pivotArea dataOnly="0" labelOnly="1" fieldPosition="0">
        <references count="1">
          <reference field="7" count="50">
            <x v="154"/>
            <x v="155"/>
            <x v="156"/>
            <x v="157"/>
            <x v="158"/>
            <x v="159"/>
            <x v="160"/>
            <x v="161"/>
            <x v="162"/>
            <x v="163"/>
            <x v="164"/>
            <x v="166"/>
            <x v="167"/>
            <x v="168"/>
            <x v="169"/>
            <x v="170"/>
            <x v="171"/>
            <x v="172"/>
            <x v="173"/>
            <x v="174"/>
            <x v="175"/>
            <x v="176"/>
            <x v="177"/>
            <x v="178"/>
            <x v="179"/>
            <x v="180"/>
            <x v="181"/>
            <x v="182"/>
            <x v="183"/>
            <x v="184"/>
            <x v="185"/>
            <x v="186"/>
            <x v="187"/>
            <x v="188"/>
            <x v="189"/>
            <x v="190"/>
            <x v="191"/>
            <x v="192"/>
            <x v="193"/>
            <x v="195"/>
            <x v="196"/>
            <x v="197"/>
            <x v="198"/>
            <x v="199"/>
            <x v="200"/>
            <x v="201"/>
            <x v="202"/>
            <x v="203"/>
            <x v="204"/>
            <x v="205"/>
          </reference>
        </references>
      </pivotArea>
    </format>
    <format dxfId="208">
      <pivotArea dataOnly="0" labelOnly="1" fieldPosition="0">
        <references count="1">
          <reference field="7" count="31">
            <x v="206"/>
            <x v="207"/>
            <x v="208"/>
            <x v="209"/>
            <x v="210"/>
            <x v="211"/>
            <x v="212"/>
            <x v="213"/>
            <x v="214"/>
            <x v="215"/>
            <x v="216"/>
            <x v="217"/>
            <x v="218"/>
            <x v="219"/>
            <x v="220"/>
            <x v="221"/>
            <x v="222"/>
            <x v="223"/>
            <x v="224"/>
            <x v="225"/>
            <x v="226"/>
            <x v="227"/>
            <x v="228"/>
            <x v="229"/>
            <x v="230"/>
            <x v="231"/>
            <x v="232"/>
            <x v="233"/>
            <x v="234"/>
            <x v="235"/>
            <x v="236"/>
          </reference>
        </references>
      </pivotArea>
    </format>
    <format dxfId="207">
      <pivotArea dataOnly="0" labelOnly="1" grandRow="1" outline="0" fieldPosition="0"/>
    </format>
    <format dxfId="206">
      <pivotArea dataOnly="0" labelOnly="1" outline="0" axis="axisValues" fieldPosition="0"/>
    </format>
    <format dxfId="205">
      <pivotArea type="all" dataOnly="0" outline="0" fieldPosition="0"/>
    </format>
    <format dxfId="204">
      <pivotArea outline="0" collapsedLevelsAreSubtotals="1" fieldPosition="0"/>
    </format>
    <format dxfId="203">
      <pivotArea field="7" type="button" dataOnly="0" labelOnly="1" outline="0" axis="axisRow" fieldPosition="0"/>
    </format>
    <format dxfId="202">
      <pivotArea dataOnly="0" labelOnly="1" outline="0" axis="axisValues" fieldPosition="0"/>
    </format>
    <format dxfId="201">
      <pivotArea dataOnly="0" labelOnly="1" fieldPosition="0">
        <references count="1">
          <reference field="7" count="50">
            <x v="0"/>
            <x v="1"/>
            <x v="2"/>
            <x v="3"/>
            <x v="4"/>
            <x v="5"/>
            <x v="6"/>
            <x v="7"/>
            <x v="8"/>
            <x v="9"/>
            <x v="10"/>
            <x v="11"/>
            <x v="12"/>
            <x v="14"/>
            <x v="15"/>
            <x v="16"/>
            <x v="17"/>
            <x v="18"/>
            <x v="19"/>
            <x v="20"/>
            <x v="21"/>
            <x v="22"/>
            <x v="23"/>
            <x v="24"/>
            <x v="25"/>
            <x v="26"/>
            <x v="27"/>
            <x v="28"/>
            <x v="29"/>
            <x v="30"/>
            <x v="31"/>
            <x v="32"/>
            <x v="33"/>
            <x v="34"/>
            <x v="35"/>
            <x v="36"/>
            <x v="37"/>
            <x v="38"/>
            <x v="39"/>
            <x v="40"/>
            <x v="41"/>
            <x v="42"/>
            <x v="43"/>
            <x v="44"/>
            <x v="45"/>
            <x v="46"/>
            <x v="47"/>
            <x v="48"/>
            <x v="49"/>
            <x v="51"/>
          </reference>
        </references>
      </pivotArea>
    </format>
    <format dxfId="200">
      <pivotArea dataOnly="0" labelOnly="1" fieldPosition="0">
        <references count="1">
          <reference field="7" count="50">
            <x v="52"/>
            <x v="53"/>
            <x v="54"/>
            <x v="55"/>
            <x v="56"/>
            <x v="57"/>
            <x v="59"/>
            <x v="60"/>
            <x v="61"/>
            <x v="62"/>
            <x v="63"/>
            <x v="64"/>
            <x v="65"/>
            <x v="66"/>
            <x v="67"/>
            <x v="68"/>
            <x v="69"/>
            <x v="70"/>
            <x v="71"/>
            <x v="72"/>
            <x v="73"/>
            <x v="74"/>
            <x v="75"/>
            <x v="76"/>
            <x v="77"/>
            <x v="78"/>
            <x v="79"/>
            <x v="80"/>
            <x v="81"/>
            <x v="82"/>
            <x v="83"/>
            <x v="84"/>
            <x v="85"/>
            <x v="86"/>
            <x v="87"/>
            <x v="88"/>
            <x v="89"/>
            <x v="90"/>
            <x v="91"/>
            <x v="92"/>
            <x v="93"/>
            <x v="94"/>
            <x v="95"/>
            <x v="96"/>
            <x v="97"/>
            <x v="98"/>
            <x v="99"/>
            <x v="100"/>
            <x v="101"/>
            <x v="102"/>
          </reference>
        </references>
      </pivotArea>
    </format>
    <format dxfId="199">
      <pivotArea dataOnly="0" labelOnly="1" fieldPosition="0">
        <references count="1">
          <reference field="7" count="50">
            <x v="103"/>
            <x v="104"/>
            <x v="105"/>
            <x v="106"/>
            <x v="107"/>
            <x v="108"/>
            <x v="109"/>
            <x v="110"/>
            <x v="111"/>
            <x v="112"/>
            <x v="113"/>
            <x v="114"/>
            <x v="115"/>
            <x v="116"/>
            <x v="117"/>
            <x v="118"/>
            <x v="119"/>
            <x v="120"/>
            <x v="121"/>
            <x v="122"/>
            <x v="123"/>
            <x v="124"/>
            <x v="125"/>
            <x v="126"/>
            <x v="127"/>
            <x v="128"/>
            <x v="129"/>
            <x v="131"/>
            <x v="132"/>
            <x v="133"/>
            <x v="134"/>
            <x v="135"/>
            <x v="136"/>
            <x v="137"/>
            <x v="138"/>
            <x v="139"/>
            <x v="140"/>
            <x v="141"/>
            <x v="142"/>
            <x v="143"/>
            <x v="144"/>
            <x v="145"/>
            <x v="146"/>
            <x v="147"/>
            <x v="148"/>
            <x v="149"/>
            <x v="150"/>
            <x v="151"/>
            <x v="152"/>
            <x v="153"/>
          </reference>
        </references>
      </pivotArea>
    </format>
    <format dxfId="198">
      <pivotArea dataOnly="0" labelOnly="1" fieldPosition="0">
        <references count="1">
          <reference field="7" count="50">
            <x v="154"/>
            <x v="155"/>
            <x v="156"/>
            <x v="157"/>
            <x v="158"/>
            <x v="159"/>
            <x v="160"/>
            <x v="161"/>
            <x v="162"/>
            <x v="163"/>
            <x v="164"/>
            <x v="166"/>
            <x v="167"/>
            <x v="168"/>
            <x v="169"/>
            <x v="170"/>
            <x v="171"/>
            <x v="172"/>
            <x v="173"/>
            <x v="174"/>
            <x v="175"/>
            <x v="176"/>
            <x v="177"/>
            <x v="178"/>
            <x v="179"/>
            <x v="180"/>
            <x v="181"/>
            <x v="182"/>
            <x v="183"/>
            <x v="184"/>
            <x v="185"/>
            <x v="186"/>
            <x v="187"/>
            <x v="188"/>
            <x v="189"/>
            <x v="190"/>
            <x v="191"/>
            <x v="192"/>
            <x v="193"/>
            <x v="195"/>
            <x v="196"/>
            <x v="197"/>
            <x v="198"/>
            <x v="199"/>
            <x v="200"/>
            <x v="201"/>
            <x v="202"/>
            <x v="203"/>
            <x v="204"/>
            <x v="205"/>
          </reference>
        </references>
      </pivotArea>
    </format>
    <format dxfId="197">
      <pivotArea dataOnly="0" labelOnly="1" fieldPosition="0">
        <references count="1">
          <reference field="7" count="31">
            <x v="206"/>
            <x v="207"/>
            <x v="208"/>
            <x v="209"/>
            <x v="210"/>
            <x v="211"/>
            <x v="212"/>
            <x v="213"/>
            <x v="214"/>
            <x v="215"/>
            <x v="216"/>
            <x v="217"/>
            <x v="218"/>
            <x v="219"/>
            <x v="220"/>
            <x v="221"/>
            <x v="222"/>
            <x v="223"/>
            <x v="224"/>
            <x v="225"/>
            <x v="226"/>
            <x v="227"/>
            <x v="228"/>
            <x v="229"/>
            <x v="230"/>
            <x v="231"/>
            <x v="232"/>
            <x v="233"/>
            <x v="234"/>
            <x v="235"/>
            <x v="236"/>
          </reference>
        </references>
      </pivotArea>
    </format>
    <format dxfId="196">
      <pivotArea dataOnly="0" labelOnly="1" grandRow="1" outline="0" fieldPosition="0"/>
    </format>
    <format dxfId="195">
      <pivotArea dataOnly="0" labelOnly="1" outline="0" axis="axisValues" fieldPosition="0"/>
    </format>
    <format dxfId="194">
      <pivotArea outline="0" collapsedLevelsAreSubtotals="1" fieldPosition="0"/>
    </format>
    <format dxfId="193">
      <pivotArea field="7" type="button" dataOnly="0" labelOnly="1" outline="0" axis="axisRow" fieldPosition="0"/>
    </format>
    <format dxfId="192">
      <pivotArea dataOnly="0" labelOnly="1" fieldPosition="0">
        <references count="1">
          <reference field="7" count="50">
            <x v="0"/>
            <x v="1"/>
            <x v="2"/>
            <x v="3"/>
            <x v="4"/>
            <x v="5"/>
            <x v="6"/>
            <x v="7"/>
            <x v="8"/>
            <x v="9"/>
            <x v="10"/>
            <x v="11"/>
            <x v="12"/>
            <x v="14"/>
            <x v="15"/>
            <x v="16"/>
            <x v="17"/>
            <x v="18"/>
            <x v="19"/>
            <x v="20"/>
            <x v="21"/>
            <x v="22"/>
            <x v="23"/>
            <x v="24"/>
            <x v="25"/>
            <x v="26"/>
            <x v="27"/>
            <x v="28"/>
            <x v="29"/>
            <x v="30"/>
            <x v="31"/>
            <x v="32"/>
            <x v="33"/>
            <x v="34"/>
            <x v="35"/>
            <x v="36"/>
            <x v="37"/>
            <x v="38"/>
            <x v="39"/>
            <x v="40"/>
            <x v="41"/>
            <x v="42"/>
            <x v="43"/>
            <x v="44"/>
            <x v="45"/>
            <x v="46"/>
            <x v="47"/>
            <x v="48"/>
            <x v="49"/>
            <x v="51"/>
          </reference>
        </references>
      </pivotArea>
    </format>
    <format dxfId="191">
      <pivotArea dataOnly="0" labelOnly="1" fieldPosition="0">
        <references count="1">
          <reference field="7" count="50">
            <x v="52"/>
            <x v="53"/>
            <x v="54"/>
            <x v="55"/>
            <x v="56"/>
            <x v="57"/>
            <x v="59"/>
            <x v="60"/>
            <x v="61"/>
            <x v="62"/>
            <x v="63"/>
            <x v="64"/>
            <x v="65"/>
            <x v="66"/>
            <x v="67"/>
            <x v="68"/>
            <x v="69"/>
            <x v="70"/>
            <x v="71"/>
            <x v="72"/>
            <x v="73"/>
            <x v="74"/>
            <x v="75"/>
            <x v="76"/>
            <x v="77"/>
            <x v="78"/>
            <x v="79"/>
            <x v="80"/>
            <x v="81"/>
            <x v="82"/>
            <x v="83"/>
            <x v="84"/>
            <x v="85"/>
            <x v="86"/>
            <x v="87"/>
            <x v="88"/>
            <x v="89"/>
            <x v="90"/>
            <x v="91"/>
            <x v="92"/>
            <x v="93"/>
            <x v="94"/>
            <x v="95"/>
            <x v="96"/>
            <x v="97"/>
            <x v="98"/>
            <x v="99"/>
            <x v="100"/>
            <x v="101"/>
            <x v="102"/>
          </reference>
        </references>
      </pivotArea>
    </format>
    <format dxfId="190">
      <pivotArea dataOnly="0" labelOnly="1" fieldPosition="0">
        <references count="1">
          <reference field="7" count="50">
            <x v="103"/>
            <x v="104"/>
            <x v="105"/>
            <x v="106"/>
            <x v="107"/>
            <x v="108"/>
            <x v="109"/>
            <x v="110"/>
            <x v="111"/>
            <x v="112"/>
            <x v="113"/>
            <x v="114"/>
            <x v="115"/>
            <x v="116"/>
            <x v="117"/>
            <x v="118"/>
            <x v="119"/>
            <x v="120"/>
            <x v="121"/>
            <x v="122"/>
            <x v="123"/>
            <x v="124"/>
            <x v="125"/>
            <x v="126"/>
            <x v="127"/>
            <x v="128"/>
            <x v="129"/>
            <x v="131"/>
            <x v="132"/>
            <x v="133"/>
            <x v="134"/>
            <x v="135"/>
            <x v="136"/>
            <x v="137"/>
            <x v="138"/>
            <x v="139"/>
            <x v="140"/>
            <x v="141"/>
            <x v="142"/>
            <x v="143"/>
            <x v="144"/>
            <x v="145"/>
            <x v="146"/>
            <x v="147"/>
            <x v="148"/>
            <x v="149"/>
            <x v="150"/>
            <x v="151"/>
            <x v="152"/>
            <x v="153"/>
          </reference>
        </references>
      </pivotArea>
    </format>
    <format dxfId="189">
      <pivotArea dataOnly="0" labelOnly="1" fieldPosition="0">
        <references count="1">
          <reference field="7" count="50">
            <x v="154"/>
            <x v="155"/>
            <x v="156"/>
            <x v="157"/>
            <x v="158"/>
            <x v="159"/>
            <x v="160"/>
            <x v="161"/>
            <x v="162"/>
            <x v="163"/>
            <x v="164"/>
            <x v="166"/>
            <x v="167"/>
            <x v="168"/>
            <x v="169"/>
            <x v="170"/>
            <x v="171"/>
            <x v="172"/>
            <x v="173"/>
            <x v="174"/>
            <x v="175"/>
            <x v="176"/>
            <x v="177"/>
            <x v="178"/>
            <x v="179"/>
            <x v="180"/>
            <x v="181"/>
            <x v="182"/>
            <x v="183"/>
            <x v="184"/>
            <x v="185"/>
            <x v="186"/>
            <x v="187"/>
            <x v="188"/>
            <x v="189"/>
            <x v="190"/>
            <x v="191"/>
            <x v="192"/>
            <x v="193"/>
            <x v="195"/>
            <x v="196"/>
            <x v="197"/>
            <x v="198"/>
            <x v="199"/>
            <x v="200"/>
            <x v="201"/>
            <x v="202"/>
            <x v="203"/>
            <x v="204"/>
            <x v="205"/>
          </reference>
        </references>
      </pivotArea>
    </format>
    <format dxfId="188">
      <pivotArea dataOnly="0" labelOnly="1" fieldPosition="0">
        <references count="1">
          <reference field="7" count="31">
            <x v="206"/>
            <x v="207"/>
            <x v="208"/>
            <x v="209"/>
            <x v="210"/>
            <x v="211"/>
            <x v="212"/>
            <x v="213"/>
            <x v="214"/>
            <x v="215"/>
            <x v="216"/>
            <x v="217"/>
            <x v="218"/>
            <x v="219"/>
            <x v="220"/>
            <x v="221"/>
            <x v="222"/>
            <x v="223"/>
            <x v="224"/>
            <x v="225"/>
            <x v="226"/>
            <x v="227"/>
            <x v="228"/>
            <x v="229"/>
            <x v="230"/>
            <x v="231"/>
            <x v="232"/>
            <x v="233"/>
            <x v="234"/>
            <x v="235"/>
            <x v="236"/>
          </reference>
        </references>
      </pivotArea>
    </format>
    <format dxfId="187">
      <pivotArea dataOnly="0" labelOnly="1" grandRow="1" outline="0" fieldPosition="0"/>
    </format>
    <format dxfId="186">
      <pivotArea type="all" dataOnly="0" outline="0" fieldPosition="0"/>
    </format>
    <format dxfId="185">
      <pivotArea outline="0" collapsedLevelsAreSubtotals="1" fieldPosition="0"/>
    </format>
    <format dxfId="184">
      <pivotArea field="7" type="button" dataOnly="0" labelOnly="1" outline="0" axis="axisRow" fieldPosition="0"/>
    </format>
    <format dxfId="183">
      <pivotArea dataOnly="0" labelOnly="1" outline="0" axis="axisValues" fieldPosition="0"/>
    </format>
    <format dxfId="182">
      <pivotArea dataOnly="0" labelOnly="1" fieldPosition="0">
        <references count="1">
          <reference field="7" count="50">
            <x v="0"/>
            <x v="1"/>
            <x v="2"/>
            <x v="3"/>
            <x v="4"/>
            <x v="5"/>
            <x v="6"/>
            <x v="7"/>
            <x v="8"/>
            <x v="9"/>
            <x v="10"/>
            <x v="11"/>
            <x v="12"/>
            <x v="14"/>
            <x v="15"/>
            <x v="16"/>
            <x v="17"/>
            <x v="18"/>
            <x v="19"/>
            <x v="20"/>
            <x v="21"/>
            <x v="22"/>
            <x v="23"/>
            <x v="24"/>
            <x v="25"/>
            <x v="26"/>
            <x v="27"/>
            <x v="28"/>
            <x v="29"/>
            <x v="30"/>
            <x v="31"/>
            <x v="32"/>
            <x v="33"/>
            <x v="34"/>
            <x v="35"/>
            <x v="36"/>
            <x v="37"/>
            <x v="38"/>
            <x v="39"/>
            <x v="40"/>
            <x v="41"/>
            <x v="42"/>
            <x v="43"/>
            <x v="44"/>
            <x v="45"/>
            <x v="46"/>
            <x v="47"/>
            <x v="48"/>
            <x v="49"/>
            <x v="51"/>
          </reference>
        </references>
      </pivotArea>
    </format>
    <format dxfId="181">
      <pivotArea dataOnly="0" labelOnly="1" fieldPosition="0">
        <references count="1">
          <reference field="7" count="50">
            <x v="52"/>
            <x v="53"/>
            <x v="54"/>
            <x v="55"/>
            <x v="56"/>
            <x v="57"/>
            <x v="59"/>
            <x v="60"/>
            <x v="61"/>
            <x v="62"/>
            <x v="63"/>
            <x v="64"/>
            <x v="65"/>
            <x v="66"/>
            <x v="67"/>
            <x v="68"/>
            <x v="69"/>
            <x v="70"/>
            <x v="71"/>
            <x v="72"/>
            <x v="73"/>
            <x v="74"/>
            <x v="75"/>
            <x v="76"/>
            <x v="77"/>
            <x v="78"/>
            <x v="79"/>
            <x v="80"/>
            <x v="81"/>
            <x v="82"/>
            <x v="83"/>
            <x v="84"/>
            <x v="85"/>
            <x v="86"/>
            <x v="87"/>
            <x v="88"/>
            <x v="89"/>
            <x v="90"/>
            <x v="91"/>
            <x v="92"/>
            <x v="93"/>
            <x v="94"/>
            <x v="95"/>
            <x v="96"/>
            <x v="97"/>
            <x v="98"/>
            <x v="99"/>
            <x v="100"/>
            <x v="101"/>
            <x v="102"/>
          </reference>
        </references>
      </pivotArea>
    </format>
    <format dxfId="180">
      <pivotArea dataOnly="0" labelOnly="1" fieldPosition="0">
        <references count="1">
          <reference field="7" count="50">
            <x v="103"/>
            <x v="104"/>
            <x v="105"/>
            <x v="106"/>
            <x v="107"/>
            <x v="108"/>
            <x v="109"/>
            <x v="110"/>
            <x v="111"/>
            <x v="112"/>
            <x v="113"/>
            <x v="114"/>
            <x v="115"/>
            <x v="116"/>
            <x v="117"/>
            <x v="118"/>
            <x v="119"/>
            <x v="120"/>
            <x v="121"/>
            <x v="122"/>
            <x v="123"/>
            <x v="124"/>
            <x v="125"/>
            <x v="126"/>
            <x v="127"/>
            <x v="128"/>
            <x v="129"/>
            <x v="131"/>
            <x v="132"/>
            <x v="133"/>
            <x v="134"/>
            <x v="135"/>
            <x v="136"/>
            <x v="137"/>
            <x v="138"/>
            <x v="139"/>
            <x v="140"/>
            <x v="141"/>
            <x v="142"/>
            <x v="143"/>
            <x v="144"/>
            <x v="145"/>
            <x v="146"/>
            <x v="147"/>
            <x v="148"/>
            <x v="149"/>
            <x v="150"/>
            <x v="151"/>
            <x v="152"/>
            <x v="153"/>
          </reference>
        </references>
      </pivotArea>
    </format>
    <format dxfId="179">
      <pivotArea dataOnly="0" labelOnly="1" fieldPosition="0">
        <references count="1">
          <reference field="7" count="50">
            <x v="154"/>
            <x v="155"/>
            <x v="156"/>
            <x v="157"/>
            <x v="158"/>
            <x v="159"/>
            <x v="160"/>
            <x v="161"/>
            <x v="162"/>
            <x v="163"/>
            <x v="164"/>
            <x v="166"/>
            <x v="167"/>
            <x v="168"/>
            <x v="169"/>
            <x v="170"/>
            <x v="171"/>
            <x v="172"/>
            <x v="173"/>
            <x v="174"/>
            <x v="175"/>
            <x v="176"/>
            <x v="177"/>
            <x v="178"/>
            <x v="179"/>
            <x v="180"/>
            <x v="181"/>
            <x v="182"/>
            <x v="183"/>
            <x v="184"/>
            <x v="185"/>
            <x v="186"/>
            <x v="187"/>
            <x v="188"/>
            <x v="189"/>
            <x v="190"/>
            <x v="191"/>
            <x v="192"/>
            <x v="193"/>
            <x v="195"/>
            <x v="196"/>
            <x v="197"/>
            <x v="198"/>
            <x v="199"/>
            <x v="200"/>
            <x v="201"/>
            <x v="202"/>
            <x v="203"/>
            <x v="204"/>
            <x v="205"/>
          </reference>
        </references>
      </pivotArea>
    </format>
    <format dxfId="178">
      <pivotArea dataOnly="0" labelOnly="1" fieldPosition="0">
        <references count="1">
          <reference field="7" count="31">
            <x v="206"/>
            <x v="207"/>
            <x v="208"/>
            <x v="209"/>
            <x v="210"/>
            <x v="211"/>
            <x v="212"/>
            <x v="213"/>
            <x v="214"/>
            <x v="215"/>
            <x v="216"/>
            <x v="217"/>
            <x v="218"/>
            <x v="219"/>
            <x v="220"/>
            <x v="221"/>
            <x v="222"/>
            <x v="223"/>
            <x v="224"/>
            <x v="225"/>
            <x v="226"/>
            <x v="227"/>
            <x v="228"/>
            <x v="229"/>
            <x v="230"/>
            <x v="231"/>
            <x v="232"/>
            <x v="233"/>
            <x v="234"/>
            <x v="235"/>
            <x v="236"/>
          </reference>
        </references>
      </pivotArea>
    </format>
    <format dxfId="177">
      <pivotArea dataOnly="0" labelOnly="1" grandRow="1" outline="0" fieldPosition="0"/>
    </format>
    <format dxfId="176">
      <pivotArea dataOnly="0" labelOnly="1" outline="0" axis="axisValues" fieldPosition="0"/>
    </format>
    <format dxfId="175">
      <pivotArea field="14" type="button" dataOnly="0" labelOnly="1" outline="0" axis="axisPage" fieldPosition="0"/>
    </format>
    <format dxfId="174">
      <pivotArea field="14" type="button" dataOnly="0" labelOnly="1" outline="0" axis="axisPage" fieldPosition="0"/>
    </format>
    <format dxfId="173">
      <pivotArea outline="0" collapsedLevelsAreSubtotals="1" fieldPosition="0"/>
    </format>
    <format dxfId="172">
      <pivotArea dataOnly="0" labelOnly="1" outline="0" fieldPosition="0">
        <references count="1">
          <reference field="14" count="0"/>
        </references>
      </pivotArea>
    </format>
    <format dxfId="171">
      <pivotArea dataOnly="0" labelOnly="1" outline="0" axis="axisValues" fieldPosition="0"/>
    </format>
    <format dxfId="170">
      <pivotArea dataOnly="0" labelOnly="1" outline="0" axis="axisValues" fieldPosition="0"/>
    </format>
    <format dxfId="169">
      <pivotArea outline="0" collapsedLevelsAreSubtotals="1" fieldPosition="0"/>
    </format>
    <format dxfId="168">
      <pivotArea outline="0" collapsedLevelsAreSubtotals="1" fieldPosition="0"/>
    </format>
    <format dxfId="167">
      <pivotArea outline="0" collapsedLevelsAreSubtotals="1" fieldPosition="0"/>
    </format>
    <format dxfId="166">
      <pivotArea outline="0" collapsedLevelsAreSubtotals="1" fieldPosition="0"/>
    </format>
    <format dxfId="165">
      <pivotArea outline="0" collapsedLevelsAreSubtotals="1" fieldPosition="0"/>
    </format>
    <format dxfId="164">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Таблица3" displayName="Таблица3" ref="A1:H290">
  <autoFilter ref="A1:H290"/>
  <sortState ref="A2:H290">
    <sortCondition ref="A1:A290"/>
  </sortState>
  <tableColumns count="8">
    <tableColumn id="1" name="Ф.И.О." totalsRowLabel="Итог"/>
    <tableColumn id="2" name="ЛАБ" dataDxfId="235" totalsRowDxfId="234"/>
    <tableColumn id="6" name="2021 Балл" dataDxfId="233" totalsRowDxfId="232"/>
    <tableColumn id="15" name="2022 Балл" dataDxfId="122" totalsRowDxfId="231"/>
    <tableColumn id="4" name="Коэф." dataDxfId="230" totalsRowDxfId="229"/>
    <tableColumn id="10" name="Статус" dataDxfId="228" totalsRowDxfId="227">
      <calculatedColumnFormula>IFERROR(INDEX(СТД!$B$1:$B$898,MATCH(Таблица3[[#This Row],[Ф.И.О.]],СТД!$A$1:$A$898,0)),0)</calculatedColumnFormula>
    </tableColumn>
    <tableColumn id="11" name="Примечание" dataDxfId="226" totalsRowDxfId="225">
      <calculatedColumnFormula>IFERROR((REPLACE(Таблица3[[#This Row],[Статус]],1,SEARCH("$",Таблица3[[#This Row],[Статус]]),"")),"")</calculatedColumnFormula>
    </tableColumn>
    <tableColumn id="5" name="ИТОГ ПРНД" totalsRowFunction="sum" dataDxfId="121" totalsRowDxfId="224">
      <calculatedColumnFormula>Таблица3[[#This Row],[2021 Балл]]+(Таблица3[[#This Row],[2022 Балл]]*Таблица3[[#This Row],[Коэф.]])</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 name="Таблица1" displayName="Таблица1" ref="A1:T702" dataDxfId="163">
  <autoFilter ref="A1:T702"/>
  <sortState ref="A2:T697">
    <sortCondition ref="A1:A697"/>
  </sortState>
  <tableColumns count="20">
    <tableColumn id="1" name="DOI" totalsRowLabel="Итог" dataDxfId="162" totalsRowDxfId="161"/>
    <tableColumn id="2" name="Квартиль" dataDxfId="160" totalsRowDxfId="159"/>
    <tableColumn id="3" name="WoS" dataDxfId="158" totalsRowDxfId="157"/>
    <tableColumn id="4" name="Авторы" dataDxfId="156" totalsRowDxfId="155"/>
    <tableColumn id="19" name="Балл" dataDxfId="154" totalsRowDxfId="153">
      <calculatedColumnFormula>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calculatedColumnFormula>
    </tableColumn>
    <tableColumn id="20" name="Коэфф" dataDxfId="152" totalsRowDxfId="151"/>
    <tableColumn id="21" name="ПРНД" totalsRowFunction="sum" dataDxfId="150" totalsRowDxfId="149">
      <calculatedColumnFormula>((Таблица1[[#This Row],[Балл]]*Таблица1[[#This Row],[Коэфф]])/Таблица1[[#This Row],[Авторы]])/Таблица1[[#This Row],[Количество аффилиаций]]</calculatedColumnFormula>
    </tableColumn>
    <tableColumn id="5" name="Ф.И.О." dataDxfId="148" totalsRowDxfId="147"/>
    <tableColumn id="6" name="Должность" dataDxfId="146" totalsRowDxfId="145"/>
    <tableColumn id="7" name="Ученая степень" dataDxfId="144" totalsRowDxfId="143"/>
    <tableColumn id="8" name="Год рождения" dataDxfId="142" totalsRowDxfId="141"/>
    <tableColumn id="9" name="Количество аффилиаций" dataDxfId="140" totalsRowDxfId="139"/>
    <tableColumn id="10" name="Первый автор" dataDxfId="138" totalsRowDxfId="137"/>
    <tableColumn id="11" name="Первый автор WoS" dataDxfId="136" totalsRowDxfId="135"/>
    <tableColumn id="12" name="ЛАБ" dataDxfId="134" totalsRowDxfId="133"/>
    <tableColumn id="15" name="Ф.И.О.+DOI" dataDxfId="132" totalsRowDxfId="131">
      <calculatedColumnFormula>CONCATENATE(Таблица1[[#This Row],[Ф.И.О.]],"$",Таблица1[[#This Row],[DOI]])</calculatedColumnFormula>
    </tableColumn>
    <tableColumn id="16" name="Вход Ф.И.О.+DOI" dataDxfId="130" totalsRowDxfId="129">
      <calculatedColumnFormula>SUM(1/(COUNTIF(P:P,Таблица1[[#This Row],[Ф.И.О.+DOI]])))</calculatedColumnFormula>
    </tableColumn>
    <tableColumn id="17" name="Кол-во СТАТЕЙ" totalsRowFunction="sum" dataDxfId="128" totalsRowDxfId="127">
      <calculatedColumnFormula>SUM(1/(COUNTIF(A:A,Таблица1[[#This Row],[DOI]])))</calculatedColumnFormula>
    </tableColumn>
    <tableColumn id="13" name="Журнал" dataDxfId="126" totalsRowDxfId="125"/>
    <tableColumn id="14" name="Примечания" totalsRowFunction="count" dataDxfId="124" totalsRowDxfId="123"/>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0"/>
  <sheetViews>
    <sheetView tabSelected="1" zoomScale="85" zoomScaleNormal="85" workbookViewId="0"/>
  </sheetViews>
  <sheetFormatPr defaultRowHeight="15" x14ac:dyDescent="0.25"/>
  <cols>
    <col min="1" max="1" width="37.28515625" bestFit="1" customWidth="1"/>
    <col min="2" max="2" width="8.7109375" style="6" customWidth="1"/>
    <col min="3" max="3" width="26.28515625" style="7" customWidth="1"/>
    <col min="4" max="4" width="18.140625" style="7" customWidth="1"/>
    <col min="5" max="5" width="10" style="6" customWidth="1"/>
    <col min="6" max="6" width="38.7109375" style="1" hidden="1" customWidth="1"/>
    <col min="7" max="7" width="14.7109375" style="1" customWidth="1"/>
    <col min="8" max="8" width="15.85546875" style="7" bestFit="1" customWidth="1"/>
  </cols>
  <sheetData>
    <row r="1" spans="1:8" ht="15.75" x14ac:dyDescent="0.25">
      <c r="A1" t="s">
        <v>258</v>
      </c>
      <c r="B1" s="6" t="s">
        <v>504</v>
      </c>
      <c r="C1" s="7" t="s">
        <v>928</v>
      </c>
      <c r="D1" s="7" t="s">
        <v>927</v>
      </c>
      <c r="E1" s="6" t="s">
        <v>1027</v>
      </c>
      <c r="F1" s="1" t="s">
        <v>1020</v>
      </c>
      <c r="G1" s="1" t="s">
        <v>1021</v>
      </c>
      <c r="H1" s="21" t="s">
        <v>926</v>
      </c>
    </row>
    <row r="2" spans="1:8" ht="15.75" x14ac:dyDescent="0.25">
      <c r="A2" t="s">
        <v>395</v>
      </c>
      <c r="B2" s="6">
        <v>220</v>
      </c>
      <c r="C2" s="7">
        <v>14.34</v>
      </c>
      <c r="D2" s="7">
        <v>11.5</v>
      </c>
      <c r="E2" s="6">
        <v>1</v>
      </c>
      <c r="F2" s="4">
        <f>IFERROR(INDEX(СТД!$B$1:$B$898,MATCH(Таблица3[[#This Row],[Ф.И.О.]],СТД!$A$1:$A$898,0)),0)</f>
        <v>0</v>
      </c>
      <c r="G2" s="2" t="str">
        <f>IFERROR((REPLACE(Таблица3[[#This Row],[Статус]],1,SEARCH("$",Таблица3[[#This Row],[Статус]]),"")),"")</f>
        <v/>
      </c>
      <c r="H2" s="21">
        <f>Таблица3[[#This Row],[2021 Балл]]+(Таблица3[[#This Row],[2022 Балл]]*Таблица3[[#This Row],[Коэф.]])</f>
        <v>25.84</v>
      </c>
    </row>
    <row r="3" spans="1:8" ht="15.75" x14ac:dyDescent="0.25">
      <c r="A3" t="s">
        <v>320</v>
      </c>
      <c r="B3" s="6">
        <v>451</v>
      </c>
      <c r="C3" s="7">
        <v>37.200000000000003</v>
      </c>
      <c r="D3" s="7">
        <v>58.044444439999999</v>
      </c>
      <c r="E3" s="6">
        <v>1</v>
      </c>
      <c r="F3" s="4">
        <f>IFERROR(INDEX(СТД!$B$1:$B$898,MATCH(Таблица3[[#This Row],[Ф.И.О.]],СТД!$A$1:$A$898,0)),0)</f>
        <v>0</v>
      </c>
      <c r="G3" s="2" t="str">
        <f>IFERROR((REPLACE(Таблица3[[#This Row],[Статус]],1,SEARCH("$",Таблица3[[#This Row],[Статус]]),"")),"")</f>
        <v/>
      </c>
      <c r="H3" s="21">
        <f>Таблица3[[#This Row],[2021 Балл]]+(Таблица3[[#This Row],[2022 Балл]]*Таблица3[[#This Row],[Коэф.]])</f>
        <v>95.244444439999995</v>
      </c>
    </row>
    <row r="4" spans="1:8" ht="15.75" x14ac:dyDescent="0.25">
      <c r="A4" t="s">
        <v>321</v>
      </c>
      <c r="B4" s="6">
        <v>451</v>
      </c>
      <c r="C4" s="7">
        <v>100.68</v>
      </c>
      <c r="D4" s="7">
        <v>9.7777777799999992</v>
      </c>
      <c r="E4" s="6">
        <v>1</v>
      </c>
      <c r="F4" s="4">
        <f>IFERROR(INDEX(СТД!$B$1:$B$898,MATCH(Таблица3[[#This Row],[Ф.И.О.]],СТД!$A$1:$A$898,0)),0)</f>
        <v>0</v>
      </c>
      <c r="G4" s="2" t="str">
        <f>IFERROR((REPLACE(Таблица3[[#This Row],[Статус]],1,SEARCH("$",Таблица3[[#This Row],[Статус]]),"")),"")</f>
        <v/>
      </c>
      <c r="H4" s="21">
        <f>Таблица3[[#This Row],[2021 Балл]]+(Таблица3[[#This Row],[2022 Балл]]*Таблица3[[#This Row],[Коэф.]])</f>
        <v>110.45777778</v>
      </c>
    </row>
    <row r="5" spans="1:8" ht="15.75" x14ac:dyDescent="0.25">
      <c r="A5" t="s">
        <v>374</v>
      </c>
      <c r="B5" s="6">
        <v>218</v>
      </c>
      <c r="C5" s="7">
        <v>0</v>
      </c>
      <c r="D5" s="7">
        <v>31.285714290000001</v>
      </c>
      <c r="E5" s="6">
        <v>1</v>
      </c>
      <c r="F5" s="4">
        <f>IFERROR(INDEX(СТД!$B$1:$B$898,MATCH(Таблица3[[#This Row],[Ф.И.О.]],СТД!$A$1:$A$898,0)),0)</f>
        <v>0</v>
      </c>
      <c r="G5" s="2" t="str">
        <f>IFERROR((REPLACE(Таблица3[[#This Row],[Статус]],1,SEARCH("$",Таблица3[[#This Row],[Статус]]),"")),"")</f>
        <v/>
      </c>
      <c r="H5" s="21">
        <f>Таблица3[[#This Row],[2021 Балл]]+(Таблица3[[#This Row],[2022 Балл]]*Таблица3[[#This Row],[Коэф.]])</f>
        <v>31.285714290000001</v>
      </c>
    </row>
    <row r="6" spans="1:8" ht="15.75" x14ac:dyDescent="0.25">
      <c r="A6" t="s">
        <v>484</v>
      </c>
      <c r="B6" s="6">
        <v>454</v>
      </c>
      <c r="C6" s="7">
        <v>39.56</v>
      </c>
      <c r="D6" s="7">
        <v>19.5</v>
      </c>
      <c r="E6" s="6">
        <v>1</v>
      </c>
      <c r="F6" s="4">
        <f>IFERROR(INDEX(СТД!$B$1:$B$898,MATCH(Таблица3[[#This Row],[Ф.И.О.]],СТД!$A$1:$A$898,0)),0)</f>
        <v>0</v>
      </c>
      <c r="G6" s="2" t="str">
        <f>IFERROR((REPLACE(Таблица3[[#This Row],[Статус]],1,SEARCH("$",Таблица3[[#This Row],[Статус]]),"")),"")</f>
        <v/>
      </c>
      <c r="H6" s="21">
        <f>Таблица3[[#This Row],[2021 Балл]]+(Таблица3[[#This Row],[2022 Балл]]*Таблица3[[#This Row],[Коэф.]])</f>
        <v>59.06</v>
      </c>
    </row>
    <row r="7" spans="1:8" ht="15.75" x14ac:dyDescent="0.25">
      <c r="A7" t="s">
        <v>418</v>
      </c>
      <c r="B7" s="6">
        <v>217</v>
      </c>
      <c r="C7" s="7">
        <v>0</v>
      </c>
      <c r="D7" s="7">
        <v>15.6</v>
      </c>
      <c r="E7" s="6">
        <v>1</v>
      </c>
      <c r="F7" s="4">
        <f>IFERROR(INDEX(СТД!$B$1:$B$898,MATCH(Таблица3[[#This Row],[Ф.И.О.]],СТД!$A$1:$A$898,0)),0)</f>
        <v>0</v>
      </c>
      <c r="G7" s="2" t="str">
        <f>IFERROR((REPLACE(Таблица3[[#This Row],[Статус]],1,SEARCH("$",Таблица3[[#This Row],[Статус]]),"")),"")</f>
        <v/>
      </c>
      <c r="H7" s="21">
        <f>Таблица3[[#This Row],[2021 Балл]]+(Таблица3[[#This Row],[2022 Балл]]*Таблица3[[#This Row],[Коэф.]])</f>
        <v>15.6</v>
      </c>
    </row>
    <row r="8" spans="1:8" ht="15.75" x14ac:dyDescent="0.25">
      <c r="A8" t="s">
        <v>310</v>
      </c>
      <c r="B8" s="6">
        <v>451</v>
      </c>
      <c r="C8" s="7">
        <v>4.5</v>
      </c>
      <c r="D8" s="7">
        <v>84.091666669999995</v>
      </c>
      <c r="E8" s="6">
        <v>1</v>
      </c>
      <c r="F8" s="4">
        <f>IFERROR(INDEX(СТД!$B$1:$B$898,MATCH(Таблица3[[#This Row],[Ф.И.О.]],СТД!$A$1:$A$898,0)),0)</f>
        <v>0</v>
      </c>
      <c r="G8" s="2" t="str">
        <f>IFERROR((REPLACE(Таблица3[[#This Row],[Статус]],1,SEARCH("$",Таблица3[[#This Row],[Статус]]),"")),"")</f>
        <v/>
      </c>
      <c r="H8" s="21">
        <f>Таблица3[[#This Row],[2021 Балл]]+(Таблица3[[#This Row],[2022 Балл]]*Таблица3[[#This Row],[Коэф.]])</f>
        <v>88.591666669999995</v>
      </c>
    </row>
    <row r="9" spans="1:8" ht="15.75" x14ac:dyDescent="0.25">
      <c r="A9" t="s">
        <v>401</v>
      </c>
      <c r="B9" s="6">
        <v>213</v>
      </c>
      <c r="C9" s="7">
        <v>74.8</v>
      </c>
      <c r="D9" s="7">
        <v>53.416666669999998</v>
      </c>
      <c r="E9" s="6">
        <v>1</v>
      </c>
      <c r="F9" s="4">
        <f>IFERROR(INDEX(СТД!$B$1:$B$898,MATCH(Таблица3[[#This Row],[Ф.И.О.]],СТД!$A$1:$A$898,0)),0)</f>
        <v>0</v>
      </c>
      <c r="G9" s="2" t="str">
        <f>IFERROR((REPLACE(Таблица3[[#This Row],[Статус]],1,SEARCH("$",Таблица3[[#This Row],[Статус]]),"")),"")</f>
        <v/>
      </c>
      <c r="H9" s="21">
        <f>Таблица3[[#This Row],[2021 Балл]]+(Таблица3[[#This Row],[2022 Балл]]*Таблица3[[#This Row],[Коэф.]])</f>
        <v>128.21666667</v>
      </c>
    </row>
    <row r="10" spans="1:8" ht="15.75" x14ac:dyDescent="0.25">
      <c r="A10" t="s">
        <v>387</v>
      </c>
      <c r="B10" s="6">
        <v>220</v>
      </c>
      <c r="C10" s="7">
        <v>15.92</v>
      </c>
      <c r="D10" s="7">
        <v>12.621212119999999</v>
      </c>
      <c r="E10" s="6">
        <v>1</v>
      </c>
      <c r="F10" s="4">
        <f>IFERROR(INDEX(СТД!$B$1:$B$898,MATCH(Таблица3[[#This Row],[Ф.И.О.]],СТД!$A$1:$A$898,0)),0)</f>
        <v>0</v>
      </c>
      <c r="G10" s="2" t="str">
        <f>IFERROR((REPLACE(Таблица3[[#This Row],[Статус]],1,SEARCH("$",Таблица3[[#This Row],[Статус]]),"")),"")</f>
        <v/>
      </c>
      <c r="H10" s="21">
        <f>Таблица3[[#This Row],[2021 Балл]]+(Таблица3[[#This Row],[2022 Балл]]*Таблица3[[#This Row],[Коэф.]])</f>
        <v>28.541212119999997</v>
      </c>
    </row>
    <row r="11" spans="1:8" ht="15.75" x14ac:dyDescent="0.25">
      <c r="A11" t="s">
        <v>317</v>
      </c>
      <c r="B11" s="6">
        <v>449</v>
      </c>
      <c r="C11" s="7">
        <v>0</v>
      </c>
      <c r="D11" s="7">
        <v>26.666666670000001</v>
      </c>
      <c r="E11" s="6">
        <v>1</v>
      </c>
      <c r="F11" s="4">
        <f>IFERROR(INDEX(СТД!$B$1:$B$898,MATCH(Таблица3[[#This Row],[Ф.И.О.]],СТД!$A$1:$A$898,0)),0)</f>
        <v>0</v>
      </c>
      <c r="G11" s="2" t="str">
        <f>IFERROR((REPLACE(Таблица3[[#This Row],[Статус]],1,SEARCH("$",Таблица3[[#This Row],[Статус]]),"")),"")</f>
        <v/>
      </c>
      <c r="H11" s="21">
        <f>Таблица3[[#This Row],[2021 Балл]]+(Таблица3[[#This Row],[2022 Балл]]*Таблица3[[#This Row],[Коэф.]])</f>
        <v>26.666666670000001</v>
      </c>
    </row>
    <row r="12" spans="1:8" ht="15.75" x14ac:dyDescent="0.25">
      <c r="A12" t="s">
        <v>269</v>
      </c>
      <c r="B12" s="6">
        <v>440</v>
      </c>
      <c r="C12" s="7">
        <v>42</v>
      </c>
      <c r="D12" s="7">
        <v>16.399999999999999</v>
      </c>
      <c r="E12" s="6">
        <v>1</v>
      </c>
      <c r="F12" s="4">
        <f>IFERROR(INDEX(СТД!$B$1:$B$898,MATCH(Таблица3[[#This Row],[Ф.И.О.]],СТД!$A$1:$A$898,0)),0)</f>
        <v>0</v>
      </c>
      <c r="G12" s="2" t="str">
        <f>IFERROR((REPLACE(Таблица3[[#This Row],[Статус]],1,SEARCH("$",Таблица3[[#This Row],[Статус]]),"")),"")</f>
        <v/>
      </c>
      <c r="H12" s="21">
        <f>Таблица3[[#This Row],[2021 Балл]]+(Таблица3[[#This Row],[2022 Балл]]*Таблица3[[#This Row],[Коэф.]])</f>
        <v>58.4</v>
      </c>
    </row>
    <row r="13" spans="1:8" ht="15.75" x14ac:dyDescent="0.25">
      <c r="A13" t="s">
        <v>929</v>
      </c>
      <c r="B13" s="6">
        <v>454</v>
      </c>
      <c r="C13" s="7">
        <v>27.22</v>
      </c>
      <c r="D13" s="7">
        <v>0</v>
      </c>
      <c r="E13" s="6">
        <v>1.2</v>
      </c>
      <c r="F13" s="3" t="str">
        <f>IFERROR(INDEX(СТД!$B$1:$B$898,MATCH(Таблица3[[#This Row],[Ф.И.О.]],СТД!$A$1:$A$898,0)),0)</f>
        <v>Банаев Максим Валерьевич$СТД</v>
      </c>
      <c r="G13" s="2" t="str">
        <f>IFERROR((REPLACE(Таблица3[[#This Row],[Статус]],1,SEARCH("$",Таблица3[[#This Row],[Статус]]),"")),"")</f>
        <v>СТД</v>
      </c>
      <c r="H13" s="21">
        <f>Таблица3[[#This Row],[2021 Балл]]+(Таблица3[[#This Row],[2022 Балл]]*Таблица3[[#This Row],[Коэф.]])</f>
        <v>27.22</v>
      </c>
    </row>
    <row r="14" spans="1:8" ht="15.75" x14ac:dyDescent="0.25">
      <c r="A14" t="s">
        <v>326</v>
      </c>
      <c r="B14" s="6">
        <v>451</v>
      </c>
      <c r="C14" s="7">
        <v>0</v>
      </c>
      <c r="D14" s="7">
        <v>1.4</v>
      </c>
      <c r="E14" s="6">
        <v>1</v>
      </c>
      <c r="F14" s="4">
        <f>IFERROR(INDEX(СТД!$B$1:$B$898,MATCH(Таблица3[[#This Row],[Ф.И.О.]],СТД!$A$1:$A$898,0)),0)</f>
        <v>0</v>
      </c>
      <c r="G14" s="2" t="str">
        <f>IFERROR((REPLACE(Таблица3[[#This Row],[Статус]],1,SEARCH("$",Таблица3[[#This Row],[Статус]]),"")),"")</f>
        <v/>
      </c>
      <c r="H14" s="21">
        <f>Таблица3[[#This Row],[2021 Балл]]+(Таблица3[[#This Row],[2022 Балл]]*Таблица3[[#This Row],[Коэф.]])</f>
        <v>1.4</v>
      </c>
    </row>
    <row r="15" spans="1:8" ht="15.75" x14ac:dyDescent="0.25">
      <c r="A15" t="s">
        <v>931</v>
      </c>
      <c r="B15" s="6">
        <v>453</v>
      </c>
      <c r="C15" s="7">
        <v>0</v>
      </c>
      <c r="D15" s="7">
        <v>7.2</v>
      </c>
      <c r="E15" s="6">
        <v>1.2</v>
      </c>
      <c r="F15" s="4" t="str">
        <f>IFERROR(INDEX(СТД!$B$1:$B$898,MATCH(Таблица3[[#This Row],[Ф.И.О.]],СТД!$A$1:$A$898,0)),0)</f>
        <v>Баталева Юлия Владиславна$КАНД/ДОКТ</v>
      </c>
      <c r="G15" s="2" t="str">
        <f>IFERROR((REPLACE(Таблица3[[#This Row],[Статус]],1,SEARCH("$",Таблица3[[#This Row],[Статус]]),"")),"")</f>
        <v>КАНД/ДОКТ</v>
      </c>
      <c r="H15" s="21">
        <f>Таблица3[[#This Row],[2021 Балл]]+(Таблица3[[#This Row],[2022 Балл]]*Таблица3[[#This Row],[Коэф.]])</f>
        <v>8.64</v>
      </c>
    </row>
    <row r="16" spans="1:8" ht="15.75" x14ac:dyDescent="0.25">
      <c r="A16" t="s">
        <v>482</v>
      </c>
      <c r="B16" s="6">
        <v>454</v>
      </c>
      <c r="C16" s="7">
        <v>24.8</v>
      </c>
      <c r="D16" s="7">
        <v>21</v>
      </c>
      <c r="E16" s="6">
        <v>1</v>
      </c>
      <c r="F16" s="4">
        <f>IFERROR(INDEX(СТД!$B$1:$B$898,MATCH(Таблица3[[#This Row],[Ф.И.О.]],СТД!$A$1:$A$898,0)),0)</f>
        <v>0</v>
      </c>
      <c r="G16" s="2" t="str">
        <f>IFERROR((REPLACE(Таблица3[[#This Row],[Статус]],1,SEARCH("$",Таблица3[[#This Row],[Статус]]),"")),"")</f>
        <v/>
      </c>
      <c r="H16" s="21">
        <f>Таблица3[[#This Row],[2021 Балл]]+(Таблица3[[#This Row],[2022 Балл]]*Таблица3[[#This Row],[Коэф.]])</f>
        <v>45.8</v>
      </c>
    </row>
    <row r="17" spans="1:8" ht="15.75" x14ac:dyDescent="0.25">
      <c r="A17" t="s">
        <v>399</v>
      </c>
      <c r="B17" s="6">
        <v>217</v>
      </c>
      <c r="C17" s="7">
        <v>0</v>
      </c>
      <c r="D17" s="7">
        <v>32.5</v>
      </c>
      <c r="E17" s="6">
        <v>1.2</v>
      </c>
      <c r="F17" s="3" t="str">
        <f>IFERROR(INDEX(СТД!$B$1:$B$898,MATCH(Таблица3[[#This Row],[Ф.И.О.]],СТД!$A$1:$A$898,0)),0)</f>
        <v>Беляева Татьяна Владимировна$КАНД/ДОКТ</v>
      </c>
      <c r="G17" s="2" t="str">
        <f>IFERROR((REPLACE(Таблица3[[#This Row],[Статус]],1,SEARCH("$",Таблица3[[#This Row],[Статус]]),"")),"")</f>
        <v>КАНД/ДОКТ</v>
      </c>
      <c r="H17" s="21">
        <f>Таблица3[[#This Row],[2021 Балл]]+(Таблица3[[#This Row],[2022 Балл]]*Таблица3[[#This Row],[Коэф.]])</f>
        <v>39</v>
      </c>
    </row>
    <row r="18" spans="1:8" ht="15.75" x14ac:dyDescent="0.25">
      <c r="A18" t="s">
        <v>375</v>
      </c>
      <c r="B18" s="6">
        <v>218</v>
      </c>
      <c r="C18" s="7">
        <v>37.65</v>
      </c>
      <c r="D18" s="7">
        <v>31.297619050000002</v>
      </c>
      <c r="E18" s="6">
        <v>1</v>
      </c>
      <c r="F18" s="4">
        <f>IFERROR(INDEX(СТД!$B$1:$B$898,MATCH(Таблица3[[#This Row],[Ф.И.О.]],СТД!$A$1:$A$898,0)),0)</f>
        <v>0</v>
      </c>
      <c r="G18" s="2" t="str">
        <f>IFERROR((REPLACE(Таблица3[[#This Row],[Статус]],1,SEARCH("$",Таблица3[[#This Row],[Статус]]),"")),"")</f>
        <v/>
      </c>
      <c r="H18" s="21">
        <f>Таблица3[[#This Row],[2021 Балл]]+(Таблица3[[#This Row],[2022 Балл]]*Таблица3[[#This Row],[Коэф.]])</f>
        <v>68.94761905</v>
      </c>
    </row>
    <row r="19" spans="1:8" ht="15.75" x14ac:dyDescent="0.25">
      <c r="A19" t="s">
        <v>932</v>
      </c>
      <c r="B19" s="6">
        <v>214</v>
      </c>
      <c r="C19" s="7">
        <v>12</v>
      </c>
      <c r="D19" s="7">
        <v>0</v>
      </c>
      <c r="E19" s="6">
        <v>1</v>
      </c>
      <c r="F19" s="4">
        <f>IFERROR(INDEX(СТД!$B$1:$B$898,MATCH(Таблица3[[#This Row],[Ф.И.О.]],СТД!$A$1:$A$898,0)),0)</f>
        <v>0</v>
      </c>
      <c r="G19" s="2" t="str">
        <f>IFERROR((REPLACE(Таблица3[[#This Row],[Статус]],1,SEARCH("$",Таблица3[[#This Row],[Статус]]),"")),"")</f>
        <v/>
      </c>
      <c r="H19" s="21">
        <f>Таблица3[[#This Row],[2021 Балл]]+(Таблица3[[#This Row],[2022 Балл]]*Таблица3[[#This Row],[Коэф.]])</f>
        <v>12</v>
      </c>
    </row>
    <row r="20" spans="1:8" ht="15.75" x14ac:dyDescent="0.25">
      <c r="A20" t="s">
        <v>933</v>
      </c>
      <c r="B20" s="6">
        <v>214</v>
      </c>
      <c r="C20" s="7">
        <v>12</v>
      </c>
      <c r="D20" s="7">
        <v>0</v>
      </c>
      <c r="E20" s="6">
        <v>1</v>
      </c>
      <c r="F20" s="4">
        <f>IFERROR(INDEX(СТД!$B$1:$B$898,MATCH(Таблица3[[#This Row],[Ф.И.О.]],СТД!$A$1:$A$898,0)),0)</f>
        <v>0</v>
      </c>
      <c r="G20" s="2" t="str">
        <f>IFERROR((REPLACE(Таблица3[[#This Row],[Статус]],1,SEARCH("$",Таблица3[[#This Row],[Статус]]),"")),"")</f>
        <v/>
      </c>
      <c r="H20" s="21">
        <f>Таблица3[[#This Row],[2021 Балл]]+(Таблица3[[#This Row],[2022 Балл]]*Таблица3[[#This Row],[Коэф.]])</f>
        <v>12</v>
      </c>
    </row>
    <row r="21" spans="1:8" ht="15.75" x14ac:dyDescent="0.25">
      <c r="A21" t="s">
        <v>485</v>
      </c>
      <c r="B21" s="6">
        <v>454</v>
      </c>
      <c r="C21" s="7">
        <v>19.440000000000001</v>
      </c>
      <c r="D21" s="7">
        <v>19.5</v>
      </c>
      <c r="E21" s="6">
        <v>1.2</v>
      </c>
      <c r="F21" s="3" t="str">
        <f>IFERROR(INDEX(СТД!$B$1:$B$898,MATCH(Таблица3[[#This Row],[Ф.И.О.]],СТД!$A$1:$A$898,0)),0)</f>
        <v>Бехтенова Алтына Ербаяновна$КАНД/ДОКТ</v>
      </c>
      <c r="G21" s="2" t="str">
        <f>IFERROR((REPLACE(Таблица3[[#This Row],[Статус]],1,SEARCH("$",Таблица3[[#This Row],[Статус]]),"")),"")</f>
        <v>КАНД/ДОКТ</v>
      </c>
      <c r="H21" s="21">
        <f>Таблица3[[#This Row],[2021 Балл]]+(Таблица3[[#This Row],[2022 Балл]]*Таблица3[[#This Row],[Коэф.]])</f>
        <v>42.84</v>
      </c>
    </row>
    <row r="22" spans="1:8" ht="15.75" x14ac:dyDescent="0.25">
      <c r="A22" t="s">
        <v>421</v>
      </c>
      <c r="B22" s="6">
        <v>213</v>
      </c>
      <c r="C22" s="7">
        <v>27.14</v>
      </c>
      <c r="D22" s="7">
        <v>3.5</v>
      </c>
      <c r="E22" s="6">
        <v>1</v>
      </c>
      <c r="F22" s="4">
        <f>IFERROR(INDEX(СТД!$B$1:$B$898,MATCH(Таблица3[[#This Row],[Ф.И.О.]],СТД!$A$1:$A$898,0)),0)</f>
        <v>0</v>
      </c>
      <c r="G22" s="2" t="str">
        <f>IFERROR((REPLACE(Таблица3[[#This Row],[Статус]],1,SEARCH("$",Таблица3[[#This Row],[Статус]]),"")),"")</f>
        <v/>
      </c>
      <c r="H22" s="21">
        <f>Таблица3[[#This Row],[2021 Балл]]+(Таблица3[[#This Row],[2022 Балл]]*Таблица3[[#This Row],[Коэф.]])</f>
        <v>30.64</v>
      </c>
    </row>
    <row r="23" spans="1:8" ht="15.75" x14ac:dyDescent="0.25">
      <c r="A23" t="s">
        <v>340</v>
      </c>
      <c r="B23" s="6">
        <v>453</v>
      </c>
      <c r="C23" s="7">
        <v>75.45</v>
      </c>
      <c r="D23" s="7">
        <v>7.2</v>
      </c>
      <c r="E23" s="6">
        <v>1</v>
      </c>
      <c r="F23" s="4">
        <f>IFERROR(INDEX(СТД!$B$1:$B$898,MATCH(Таблица3[[#This Row],[Ф.И.О.]],СТД!$A$1:$A$898,0)),0)</f>
        <v>0</v>
      </c>
      <c r="G23" s="2" t="str">
        <f>IFERROR((REPLACE(Таблица3[[#This Row],[Статус]],1,SEARCH("$",Таблица3[[#This Row],[Статус]]),"")),"")</f>
        <v/>
      </c>
      <c r="H23" s="21">
        <f>Таблица3[[#This Row],[2021 Балл]]+(Таблица3[[#This Row],[2022 Балл]]*Таблица3[[#This Row],[Коэф.]])</f>
        <v>82.65</v>
      </c>
    </row>
    <row r="24" spans="1:8" ht="15.75" x14ac:dyDescent="0.25">
      <c r="A24" t="s">
        <v>934</v>
      </c>
      <c r="B24" s="6">
        <v>214</v>
      </c>
      <c r="C24" s="7">
        <v>8.1</v>
      </c>
      <c r="D24" s="7">
        <v>0</v>
      </c>
      <c r="E24" s="6">
        <v>1</v>
      </c>
      <c r="F24" s="4">
        <f>IFERROR(INDEX(СТД!$B$1:$B$898,MATCH(Таблица3[[#This Row],[Ф.И.О.]],СТД!$A$1:$A$898,0)),0)</f>
        <v>0</v>
      </c>
      <c r="G24" s="2" t="str">
        <f>IFERROR((REPLACE(Таблица3[[#This Row],[Статус]],1,SEARCH("$",Таблица3[[#This Row],[Статус]]),"")),"")</f>
        <v/>
      </c>
      <c r="H24" s="21">
        <f>Таблица3[[#This Row],[2021 Балл]]+(Таблица3[[#This Row],[2022 Балл]]*Таблица3[[#This Row],[Коэф.]])</f>
        <v>8.1</v>
      </c>
    </row>
    <row r="25" spans="1:8" ht="15.75" x14ac:dyDescent="0.25">
      <c r="A25" t="s">
        <v>406</v>
      </c>
      <c r="B25" s="6">
        <v>217</v>
      </c>
      <c r="C25" s="7">
        <v>47.4</v>
      </c>
      <c r="D25" s="7">
        <v>8</v>
      </c>
      <c r="E25" s="6">
        <v>1</v>
      </c>
      <c r="F25" s="4">
        <f>IFERROR(INDEX(СТД!$B$1:$B$898,MATCH(Таблица3[[#This Row],[Ф.И.О.]],СТД!$A$1:$A$898,0)),0)</f>
        <v>0</v>
      </c>
      <c r="G25" s="2" t="str">
        <f>IFERROR((REPLACE(Таблица3[[#This Row],[Статус]],1,SEARCH("$",Таблица3[[#This Row],[Статус]]),"")),"")</f>
        <v/>
      </c>
      <c r="H25" s="21">
        <f>Таблица3[[#This Row],[2021 Балл]]+(Таблица3[[#This Row],[2022 Балл]]*Таблица3[[#This Row],[Коэф.]])</f>
        <v>55.4</v>
      </c>
    </row>
    <row r="26" spans="1:8" ht="15.75" x14ac:dyDescent="0.25">
      <c r="A26" t="s">
        <v>475</v>
      </c>
      <c r="B26" s="6">
        <v>445</v>
      </c>
      <c r="C26" s="7">
        <v>1.4</v>
      </c>
      <c r="D26" s="7">
        <v>2.3333333299999999</v>
      </c>
      <c r="E26" s="6">
        <v>1</v>
      </c>
      <c r="F26" s="4">
        <f>IFERROR(INDEX(СТД!$B$1:$B$898,MATCH(Таблица3[[#This Row],[Ф.И.О.]],СТД!$A$1:$A$898,0)),0)</f>
        <v>0</v>
      </c>
      <c r="G26" s="2" t="str">
        <f>IFERROR((REPLACE(Таблица3[[#This Row],[Статус]],1,SEARCH("$",Таблица3[[#This Row],[Статус]]),"")),"")</f>
        <v/>
      </c>
      <c r="H26" s="21">
        <f>Таблица3[[#This Row],[2021 Балл]]+(Таблица3[[#This Row],[2022 Балл]]*Таблица3[[#This Row],[Коэф.]])</f>
        <v>3.7333333299999998</v>
      </c>
    </row>
    <row r="27" spans="1:8" ht="15.75" x14ac:dyDescent="0.25">
      <c r="A27" t="s">
        <v>302</v>
      </c>
      <c r="B27" s="6">
        <v>211</v>
      </c>
      <c r="C27" s="7">
        <v>0</v>
      </c>
      <c r="D27" s="7">
        <v>12</v>
      </c>
      <c r="E27" s="6">
        <v>1</v>
      </c>
      <c r="F27" s="4">
        <f>IFERROR(INDEX(СТД!$B$1:$B$898,MATCH(Таблица3[[#This Row],[Ф.И.О.]],СТД!$A$1:$A$898,0)),0)</f>
        <v>0</v>
      </c>
      <c r="G27" s="2" t="str">
        <f>IFERROR((REPLACE(Таблица3[[#This Row],[Статус]],1,SEARCH("$",Таблица3[[#This Row],[Статус]]),"")),"")</f>
        <v/>
      </c>
      <c r="H27" s="21">
        <f>Таблица3[[#This Row],[2021 Балл]]+(Таблица3[[#This Row],[2022 Балл]]*Таблица3[[#This Row],[Коэф.]])</f>
        <v>12</v>
      </c>
    </row>
    <row r="28" spans="1:8" ht="15.75" x14ac:dyDescent="0.25">
      <c r="A28" t="s">
        <v>260</v>
      </c>
      <c r="B28" s="6">
        <v>440</v>
      </c>
      <c r="C28" s="7">
        <v>21.9</v>
      </c>
      <c r="D28" s="7">
        <v>25.2</v>
      </c>
      <c r="E28" s="6">
        <v>1</v>
      </c>
      <c r="F28" s="4">
        <f>IFERROR(INDEX(СТД!$B$1:$B$898,MATCH(Таблица3[[#This Row],[Ф.И.О.]],СТД!$A$1:$A$898,0)),0)</f>
        <v>0</v>
      </c>
      <c r="G28" s="2" t="str">
        <f>IFERROR((REPLACE(Таблица3[[#This Row],[Статус]],1,SEARCH("$",Таблица3[[#This Row],[Статус]]),"")),"")</f>
        <v/>
      </c>
      <c r="H28" s="21">
        <f>Таблица3[[#This Row],[2021 Балл]]+(Таблица3[[#This Row],[2022 Балл]]*Таблица3[[#This Row],[Коэф.]])</f>
        <v>47.099999999999994</v>
      </c>
    </row>
    <row r="29" spans="1:8" ht="15.75" x14ac:dyDescent="0.25">
      <c r="A29" t="s">
        <v>463</v>
      </c>
      <c r="B29" s="6">
        <v>436</v>
      </c>
      <c r="C29" s="7">
        <v>21.3</v>
      </c>
      <c r="D29" s="7">
        <v>19.14285714</v>
      </c>
      <c r="E29" s="6">
        <v>1</v>
      </c>
      <c r="F29" s="4">
        <f>IFERROR(INDEX(СТД!$B$1:$B$898,MATCH(Таблица3[[#This Row],[Ф.И.О.]],СТД!$A$1:$A$898,0)),0)</f>
        <v>0</v>
      </c>
      <c r="G29" s="2" t="str">
        <f>IFERROR((REPLACE(Таблица3[[#This Row],[Статус]],1,SEARCH("$",Таблица3[[#This Row],[Статус]]),"")),"")</f>
        <v/>
      </c>
      <c r="H29" s="21">
        <f>Таблица3[[#This Row],[2021 Балл]]+(Таблица3[[#This Row],[2022 Балл]]*Таблица3[[#This Row],[Коэф.]])</f>
        <v>40.442857140000001</v>
      </c>
    </row>
    <row r="30" spans="1:8" ht="15.75" x14ac:dyDescent="0.25">
      <c r="A30" t="s">
        <v>474</v>
      </c>
      <c r="B30" s="6">
        <v>212</v>
      </c>
      <c r="C30" s="7">
        <v>9.4</v>
      </c>
      <c r="D30" s="7">
        <v>19.649999999999999</v>
      </c>
      <c r="E30" s="6">
        <v>1</v>
      </c>
      <c r="F30" s="4">
        <f>IFERROR(INDEX(СТД!$B$1:$B$898,MATCH(Таблица3[[#This Row],[Ф.И.О.]],СТД!$A$1:$A$898,0)),0)</f>
        <v>0</v>
      </c>
      <c r="G30" s="2" t="str">
        <f>IFERROR((REPLACE(Таблица3[[#This Row],[Статус]],1,SEARCH("$",Таблица3[[#This Row],[Статус]]),"")),"")</f>
        <v/>
      </c>
      <c r="H30" s="21">
        <f>Таблица3[[#This Row],[2021 Балл]]+(Таблица3[[#This Row],[2022 Балл]]*Таблица3[[#This Row],[Коэф.]])</f>
        <v>29.049999999999997</v>
      </c>
    </row>
    <row r="31" spans="1:8" ht="15.75" x14ac:dyDescent="0.25">
      <c r="A31" t="s">
        <v>935</v>
      </c>
      <c r="B31" s="6">
        <v>451</v>
      </c>
      <c r="C31" s="7">
        <v>7.8</v>
      </c>
      <c r="D31" s="7">
        <v>0</v>
      </c>
      <c r="E31" s="6">
        <v>1</v>
      </c>
      <c r="F31" s="4">
        <f>IFERROR(INDEX(СТД!$B$1:$B$898,MATCH(Таблица3[[#This Row],[Ф.И.О.]],СТД!$A$1:$A$898,0)),0)</f>
        <v>0</v>
      </c>
      <c r="G31" s="2" t="str">
        <f>IFERROR((REPLACE(Таблица3[[#This Row],[Статус]],1,SEARCH("$",Таблица3[[#This Row],[Статус]]),"")),"")</f>
        <v/>
      </c>
      <c r="H31" s="21">
        <f>Таблица3[[#This Row],[2021 Балл]]+(Таблица3[[#This Row],[2022 Балл]]*Таблица3[[#This Row],[Коэф.]])</f>
        <v>7.8</v>
      </c>
    </row>
    <row r="32" spans="1:8" ht="15.75" x14ac:dyDescent="0.25">
      <c r="A32" t="s">
        <v>420</v>
      </c>
      <c r="B32" s="6">
        <v>213</v>
      </c>
      <c r="C32" s="7">
        <v>0</v>
      </c>
      <c r="D32" s="7">
        <v>7</v>
      </c>
      <c r="E32" s="6">
        <v>1</v>
      </c>
      <c r="F32" s="4">
        <f>IFERROR(INDEX(СТД!$B$1:$B$898,MATCH(Таблица3[[#This Row],[Ф.И.О.]],СТД!$A$1:$A$898,0)),0)</f>
        <v>0</v>
      </c>
      <c r="G32" s="2" t="str">
        <f>IFERROR((REPLACE(Таблица3[[#This Row],[Статус]],1,SEARCH("$",Таблица3[[#This Row],[Статус]]),"")),"")</f>
        <v/>
      </c>
      <c r="H32" s="21">
        <f>Таблица3[[#This Row],[2021 Балл]]+(Таблица3[[#This Row],[2022 Балл]]*Таблица3[[#This Row],[Коэф.]])</f>
        <v>7</v>
      </c>
    </row>
    <row r="33" spans="1:8" ht="15.75" x14ac:dyDescent="0.25">
      <c r="A33" t="s">
        <v>471</v>
      </c>
      <c r="B33" s="6">
        <v>212</v>
      </c>
      <c r="C33" s="7">
        <v>2.7</v>
      </c>
      <c r="D33" s="7">
        <v>2.5714285700000001</v>
      </c>
      <c r="E33" s="6">
        <v>1</v>
      </c>
      <c r="F33" s="4">
        <f>IFERROR(INDEX(СТД!$B$1:$B$898,MATCH(Таблица3[[#This Row],[Ф.И.О.]],СТД!$A$1:$A$898,0)),0)</f>
        <v>0</v>
      </c>
      <c r="G33" s="2" t="str">
        <f>IFERROR((REPLACE(Таблица3[[#This Row],[Статус]],1,SEARCH("$",Таблица3[[#This Row],[Статус]]),"")),"")</f>
        <v/>
      </c>
      <c r="H33" s="21">
        <f>Таблица3[[#This Row],[2021 Балл]]+(Таблица3[[#This Row],[2022 Балл]]*Таблица3[[#This Row],[Коэф.]])</f>
        <v>5.2714285700000003</v>
      </c>
    </row>
    <row r="34" spans="1:8" ht="15.75" x14ac:dyDescent="0.25">
      <c r="A34" t="s">
        <v>936</v>
      </c>
      <c r="B34" s="6">
        <v>214</v>
      </c>
      <c r="C34" s="7">
        <v>27.22</v>
      </c>
      <c r="D34" s="7">
        <v>0</v>
      </c>
      <c r="E34" s="6">
        <v>1.2</v>
      </c>
      <c r="F34" s="4" t="str">
        <f>IFERROR(INDEX(СТД!$B$1:$B$898,MATCH(Таблица3[[#This Row],[Ф.И.О.]],СТД!$A$1:$A$898,0)),0)</f>
        <v>Веснин Владислав Сергеевич$СТД</v>
      </c>
      <c r="G34" s="2" t="str">
        <f>IFERROR((REPLACE(Таблица3[[#This Row],[Статус]],1,SEARCH("$",Таблица3[[#This Row],[Статус]]),"")),"")</f>
        <v>СТД</v>
      </c>
      <c r="H34" s="21">
        <f>Таблица3[[#This Row],[2021 Балл]]+(Таблица3[[#This Row],[2022 Балл]]*Таблица3[[#This Row],[Коэф.]])</f>
        <v>27.22</v>
      </c>
    </row>
    <row r="35" spans="1:8" ht="15.75" x14ac:dyDescent="0.25">
      <c r="A35" t="s">
        <v>389</v>
      </c>
      <c r="B35" s="6">
        <v>220</v>
      </c>
      <c r="C35" s="7">
        <v>20.79</v>
      </c>
      <c r="D35" s="7">
        <v>22.7</v>
      </c>
      <c r="E35" s="6">
        <v>1</v>
      </c>
      <c r="F35" s="4">
        <f>IFERROR(INDEX(СТД!$B$1:$B$898,MATCH(Таблица3[[#This Row],[Ф.И.О.]],СТД!$A$1:$A$898,0)),0)</f>
        <v>0</v>
      </c>
      <c r="G35" s="2" t="str">
        <f>IFERROR((REPLACE(Таблица3[[#This Row],[Статус]],1,SEARCH("$",Таблица3[[#This Row],[Статус]]),"")),"")</f>
        <v/>
      </c>
      <c r="H35" s="21">
        <f>Таблица3[[#This Row],[2021 Балл]]+(Таблица3[[#This Row],[2022 Балл]]*Таблица3[[#This Row],[Коэф.]])</f>
        <v>43.489999999999995</v>
      </c>
    </row>
    <row r="36" spans="1:8" ht="15.75" x14ac:dyDescent="0.25">
      <c r="A36" t="s">
        <v>390</v>
      </c>
      <c r="B36" s="6">
        <v>220</v>
      </c>
      <c r="C36" s="7">
        <v>15.64</v>
      </c>
      <c r="D36" s="7">
        <v>23.5</v>
      </c>
      <c r="E36" s="6">
        <v>1</v>
      </c>
      <c r="F36" s="4">
        <f>IFERROR(INDEX(СТД!$B$1:$B$898,MATCH(Таблица3[[#This Row],[Ф.И.О.]],СТД!$A$1:$A$898,0)),0)</f>
        <v>0</v>
      </c>
      <c r="G36" s="2" t="str">
        <f>IFERROR((REPLACE(Таблица3[[#This Row],[Статус]],1,SEARCH("$",Таблица3[[#This Row],[Статус]]),"")),"")</f>
        <v/>
      </c>
      <c r="H36" s="21">
        <f>Таблица3[[#This Row],[2021 Балл]]+(Таблица3[[#This Row],[2022 Балл]]*Таблица3[[#This Row],[Коэф.]])</f>
        <v>39.14</v>
      </c>
    </row>
    <row r="37" spans="1:8" ht="15.75" x14ac:dyDescent="0.25">
      <c r="A37" t="s">
        <v>937</v>
      </c>
      <c r="B37" s="6">
        <v>454</v>
      </c>
      <c r="C37" s="7">
        <v>16.2</v>
      </c>
      <c r="D37" s="7">
        <v>0</v>
      </c>
      <c r="E37" s="6">
        <v>1</v>
      </c>
      <c r="F37" s="4">
        <f>IFERROR(INDEX(СТД!$B$1:$B$898,MATCH(Таблица3[[#This Row],[Ф.И.О.]],СТД!$A$1:$A$898,0)),0)</f>
        <v>0</v>
      </c>
      <c r="G37" s="2" t="str">
        <f>IFERROR((REPLACE(Таблица3[[#This Row],[Статус]],1,SEARCH("$",Таблица3[[#This Row],[Статус]]),"")),"")</f>
        <v/>
      </c>
      <c r="H37" s="21">
        <f>Таблица3[[#This Row],[2021 Балл]]+(Таблица3[[#This Row],[2022 Балл]]*Таблица3[[#This Row],[Коэф.]])</f>
        <v>16.2</v>
      </c>
    </row>
    <row r="38" spans="1:8" ht="15.75" x14ac:dyDescent="0.25">
      <c r="A38" t="s">
        <v>298</v>
      </c>
      <c r="B38" s="6">
        <v>211</v>
      </c>
      <c r="C38" s="7">
        <v>0</v>
      </c>
      <c r="D38" s="7">
        <v>20.25</v>
      </c>
      <c r="E38" s="6">
        <v>1</v>
      </c>
      <c r="F38" s="4">
        <f>IFERROR(INDEX(СТД!$B$1:$B$898,MATCH(Таблица3[[#This Row],[Ф.И.О.]],СТД!$A$1:$A$898,0)),0)</f>
        <v>0</v>
      </c>
      <c r="G38" s="2" t="str">
        <f>IFERROR((REPLACE(Таблица3[[#This Row],[Статус]],1,SEARCH("$",Таблица3[[#This Row],[Статус]]),"")),"")</f>
        <v/>
      </c>
      <c r="H38" s="21">
        <f>Таблица3[[#This Row],[2021 Балл]]+(Таблица3[[#This Row],[2022 Балл]]*Таблица3[[#This Row],[Коэф.]])</f>
        <v>20.25</v>
      </c>
    </row>
    <row r="39" spans="1:8" ht="15.75" x14ac:dyDescent="0.25">
      <c r="A39" t="s">
        <v>354</v>
      </c>
      <c r="B39" s="6">
        <v>219</v>
      </c>
      <c r="C39" s="7">
        <v>35.6</v>
      </c>
      <c r="D39" s="7">
        <v>5.2750000000000004</v>
      </c>
      <c r="E39" s="6">
        <v>1</v>
      </c>
      <c r="F39" s="4">
        <f>IFERROR(INDEX(СТД!$B$1:$B$898,MATCH(Таблица3[[#This Row],[Ф.И.О.]],СТД!$A$1:$A$898,0)),0)</f>
        <v>0</v>
      </c>
      <c r="G39" s="2" t="str">
        <f>IFERROR((REPLACE(Таблица3[[#This Row],[Статус]],1,SEARCH("$",Таблица3[[#This Row],[Статус]]),"")),"")</f>
        <v/>
      </c>
      <c r="H39" s="21">
        <f>Таблица3[[#This Row],[2021 Балл]]+(Таблица3[[#This Row],[2022 Балл]]*Таблица3[[#This Row],[Коэф.]])</f>
        <v>40.875</v>
      </c>
    </row>
    <row r="40" spans="1:8" ht="15.75" x14ac:dyDescent="0.25">
      <c r="A40" t="s">
        <v>938</v>
      </c>
      <c r="B40" s="6">
        <v>217</v>
      </c>
      <c r="C40" s="7">
        <v>3.6</v>
      </c>
      <c r="D40" s="7">
        <v>0</v>
      </c>
      <c r="E40" s="6">
        <v>1.2</v>
      </c>
      <c r="F40" s="3" t="str">
        <f>IFERROR(INDEX(СТД!$B$1:$B$898,MATCH(Таблица3[[#This Row],[Ф.И.О.]],СТД!$A$1:$A$898,0)),0)</f>
        <v>Волкова Валерия Евгеньевна$СТД</v>
      </c>
      <c r="G40" s="2" t="str">
        <f>IFERROR((REPLACE(Таблица3[[#This Row],[Статус]],1,SEARCH("$",Таблица3[[#This Row],[Статус]]),"")),"")</f>
        <v>СТД</v>
      </c>
      <c r="H40" s="21">
        <f>Таблица3[[#This Row],[2021 Балл]]+(Таблица3[[#This Row],[2022 Балл]]*Таблица3[[#This Row],[Коэф.]])</f>
        <v>3.6</v>
      </c>
    </row>
    <row r="41" spans="1:8" ht="15.75" x14ac:dyDescent="0.25">
      <c r="A41" t="s">
        <v>307</v>
      </c>
      <c r="B41" s="6">
        <v>211</v>
      </c>
      <c r="C41" s="7">
        <v>0</v>
      </c>
      <c r="D41" s="7">
        <v>3.9</v>
      </c>
      <c r="E41" s="6">
        <v>1.2</v>
      </c>
      <c r="F41" s="3" t="str">
        <f>IFERROR(INDEX(СТД!$B$1:$B$898,MATCH(Таблица3[[#This Row],[Ф.И.О.]],СТД!$A$1:$A$898,0)),0)</f>
        <v>Волосов Алексей Сергеевич$СТД</v>
      </c>
      <c r="G41" s="2" t="str">
        <f>IFERROR((REPLACE(Таблица3[[#This Row],[Статус]],1,SEARCH("$",Таблица3[[#This Row],[Статус]]),"")),"")</f>
        <v>СТД</v>
      </c>
      <c r="H41" s="21">
        <f>Таблица3[[#This Row],[2021 Балл]]+(Таблица3[[#This Row],[2022 Балл]]*Таблица3[[#This Row],[Коэф.]])</f>
        <v>4.68</v>
      </c>
    </row>
    <row r="42" spans="1:8" ht="15.75" x14ac:dyDescent="0.25">
      <c r="A42" t="s">
        <v>443</v>
      </c>
      <c r="B42" s="6">
        <v>224</v>
      </c>
      <c r="C42" s="7">
        <v>8.19</v>
      </c>
      <c r="D42" s="7">
        <v>43.1</v>
      </c>
      <c r="E42" s="6">
        <v>1</v>
      </c>
      <c r="F42" s="4">
        <f>IFERROR(INDEX(СТД!$B$1:$B$898,MATCH(Таблица3[[#This Row],[Ф.И.О.]],СТД!$A$1:$A$898,0)),0)</f>
        <v>0</v>
      </c>
      <c r="G42" s="2" t="str">
        <f>IFERROR((REPLACE(Таблица3[[#This Row],[Статус]],1,SEARCH("$",Таблица3[[#This Row],[Статус]]),"")),"")</f>
        <v/>
      </c>
      <c r="H42" s="21">
        <f>Таблица3[[#This Row],[2021 Балл]]+(Таблица3[[#This Row],[2022 Балл]]*Таблица3[[#This Row],[Коэф.]])</f>
        <v>51.29</v>
      </c>
    </row>
    <row r="43" spans="1:8" ht="15.75" x14ac:dyDescent="0.25">
      <c r="A43" t="s">
        <v>444</v>
      </c>
      <c r="B43" s="6">
        <v>224</v>
      </c>
      <c r="C43" s="7">
        <v>6.86</v>
      </c>
      <c r="D43" s="7">
        <v>35.6</v>
      </c>
      <c r="E43" s="6">
        <v>1</v>
      </c>
      <c r="F43" s="4">
        <f>IFERROR(INDEX(СТД!$B$1:$B$898,MATCH(Таблица3[[#This Row],[Ф.И.О.]],СТД!$A$1:$A$898,0)),0)</f>
        <v>0</v>
      </c>
      <c r="G43" s="2" t="str">
        <f>IFERROR((REPLACE(Таблица3[[#This Row],[Статус]],1,SEARCH("$",Таблица3[[#This Row],[Статус]]),"")),"")</f>
        <v/>
      </c>
      <c r="H43" s="21">
        <f>Таблица3[[#This Row],[2021 Балл]]+(Таблица3[[#This Row],[2022 Балл]]*Таблица3[[#This Row],[Коэф.]])</f>
        <v>42.46</v>
      </c>
    </row>
    <row r="44" spans="1:8" ht="15.75" x14ac:dyDescent="0.25">
      <c r="A44" t="s">
        <v>380</v>
      </c>
      <c r="B44" s="6">
        <v>216</v>
      </c>
      <c r="C44" s="7">
        <v>49.5</v>
      </c>
      <c r="D44" s="7">
        <v>3.1666666700000001</v>
      </c>
      <c r="E44" s="6">
        <v>1</v>
      </c>
      <c r="F44" s="4">
        <f>IFERROR(INDEX(СТД!$B$1:$B$898,MATCH(Таблица3[[#This Row],[Ф.И.О.]],СТД!$A$1:$A$898,0)),0)</f>
        <v>0</v>
      </c>
      <c r="G44" s="2" t="str">
        <f>IFERROR((REPLACE(Таблица3[[#This Row],[Статус]],1,SEARCH("$",Таблица3[[#This Row],[Статус]]),"")),"")</f>
        <v/>
      </c>
      <c r="H44" s="21">
        <f>Таблица3[[#This Row],[2021 Балл]]+(Таблица3[[#This Row],[2022 Балл]]*Таблица3[[#This Row],[Коэф.]])</f>
        <v>52.666666669999998</v>
      </c>
    </row>
    <row r="45" spans="1:8" ht="15.75" x14ac:dyDescent="0.25">
      <c r="A45" t="s">
        <v>939</v>
      </c>
      <c r="B45" s="6">
        <v>220</v>
      </c>
      <c r="C45" s="7">
        <v>7.2</v>
      </c>
      <c r="D45" s="7">
        <v>0</v>
      </c>
      <c r="E45" s="6">
        <v>1</v>
      </c>
      <c r="F45" s="4">
        <f>IFERROR(INDEX(СТД!$B$1:$B$898,MATCH(Таблица3[[#This Row],[Ф.И.О.]],СТД!$A$1:$A$898,0)),0)</f>
        <v>0</v>
      </c>
      <c r="G45" s="2" t="str">
        <f>IFERROR((REPLACE(Таблица3[[#This Row],[Статус]],1,SEARCH("$",Таблица3[[#This Row],[Статус]]),"")),"")</f>
        <v/>
      </c>
      <c r="H45" s="21">
        <f>Таблица3[[#This Row],[2021 Балл]]+(Таблица3[[#This Row],[2022 Балл]]*Таблица3[[#This Row],[Коэф.]])</f>
        <v>7.2</v>
      </c>
    </row>
    <row r="46" spans="1:8" ht="15.75" x14ac:dyDescent="0.25">
      <c r="A46" t="s">
        <v>480</v>
      </c>
      <c r="B46" s="6">
        <v>454</v>
      </c>
      <c r="C46" s="7">
        <v>171.91</v>
      </c>
      <c r="D46" s="7">
        <v>67.658653849999993</v>
      </c>
      <c r="E46" s="6">
        <v>1</v>
      </c>
      <c r="F46" s="4">
        <f>IFERROR(INDEX(СТД!$B$1:$B$898,MATCH(Таблица3[[#This Row],[Ф.И.О.]],СТД!$A$1:$A$898,0)),0)</f>
        <v>0</v>
      </c>
      <c r="G46" s="2" t="str">
        <f>IFERROR((REPLACE(Таблица3[[#This Row],[Статус]],1,SEARCH("$",Таблица3[[#This Row],[Статус]]),"")),"")</f>
        <v/>
      </c>
      <c r="H46" s="21">
        <f>Таблица3[[#This Row],[2021 Балл]]+(Таблица3[[#This Row],[2022 Балл]]*Таблица3[[#This Row],[Коэф.]])</f>
        <v>239.56865384999998</v>
      </c>
    </row>
    <row r="47" spans="1:8" ht="15.75" x14ac:dyDescent="0.25">
      <c r="A47" t="s">
        <v>409</v>
      </c>
      <c r="B47" s="6">
        <v>214</v>
      </c>
      <c r="C47" s="7">
        <v>8.1</v>
      </c>
      <c r="D47" s="7">
        <v>18</v>
      </c>
      <c r="E47" s="6">
        <v>1</v>
      </c>
      <c r="F47" s="4">
        <f>IFERROR(INDEX(СТД!$B$1:$B$898,MATCH(Таблица3[[#This Row],[Ф.И.О.]],СТД!$A$1:$A$898,0)),0)</f>
        <v>0</v>
      </c>
      <c r="G47" s="2" t="str">
        <f>IFERROR((REPLACE(Таблица3[[#This Row],[Статус]],1,SEARCH("$",Таблица3[[#This Row],[Статус]]),"")),"")</f>
        <v/>
      </c>
      <c r="H47" s="21">
        <f>Таблица3[[#This Row],[2021 Балл]]+(Таблица3[[#This Row],[2022 Балл]]*Таблица3[[#This Row],[Коэф.]])</f>
        <v>26.1</v>
      </c>
    </row>
    <row r="48" spans="1:8" ht="15.75" x14ac:dyDescent="0.25">
      <c r="A48" t="s">
        <v>411</v>
      </c>
      <c r="B48" s="6">
        <v>214</v>
      </c>
      <c r="C48" s="7">
        <v>20.14</v>
      </c>
      <c r="D48" s="7">
        <v>8.3666666700000007</v>
      </c>
      <c r="E48" s="6">
        <v>1</v>
      </c>
      <c r="F48" s="4">
        <f>IFERROR(INDEX(СТД!$B$1:$B$898,MATCH(Таблица3[[#This Row],[Ф.И.О.]],СТД!$A$1:$A$898,0)),0)</f>
        <v>0</v>
      </c>
      <c r="G48" s="2" t="str">
        <f>IFERROR((REPLACE(Таблица3[[#This Row],[Статус]],1,SEARCH("$",Таблица3[[#This Row],[Статус]]),"")),"")</f>
        <v/>
      </c>
      <c r="H48" s="21">
        <f>Таблица3[[#This Row],[2021 Балл]]+(Таблица3[[#This Row],[2022 Балл]]*Таблица3[[#This Row],[Коэф.]])</f>
        <v>28.506666670000001</v>
      </c>
    </row>
    <row r="49" spans="1:8" ht="15.75" x14ac:dyDescent="0.25">
      <c r="A49" t="s">
        <v>940</v>
      </c>
      <c r="B49" s="6">
        <v>214</v>
      </c>
      <c r="C49" s="7">
        <v>18</v>
      </c>
      <c r="D49" s="7">
        <v>0</v>
      </c>
      <c r="E49" s="6">
        <v>1</v>
      </c>
      <c r="F49" s="4">
        <f>IFERROR(INDEX(СТД!$B$1:$B$898,MATCH(Таблица3[[#This Row],[Ф.И.О.]],СТД!$A$1:$A$898,0)),0)</f>
        <v>0</v>
      </c>
      <c r="G49" s="2" t="str">
        <f>IFERROR((REPLACE(Таблица3[[#This Row],[Статус]],1,SEARCH("$",Таблица3[[#This Row],[Статус]]),"")),"")</f>
        <v/>
      </c>
      <c r="H49" s="21">
        <f>Таблица3[[#This Row],[2021 Балл]]+(Таблица3[[#This Row],[2022 Балл]]*Таблица3[[#This Row],[Коэф.]])</f>
        <v>18</v>
      </c>
    </row>
    <row r="50" spans="1:8" ht="15.75" x14ac:dyDescent="0.25">
      <c r="A50" t="s">
        <v>907</v>
      </c>
      <c r="B50" s="6">
        <v>436</v>
      </c>
      <c r="C50" s="7">
        <v>7.8</v>
      </c>
      <c r="D50" s="7">
        <v>30</v>
      </c>
      <c r="E50" s="6">
        <v>1</v>
      </c>
      <c r="F50" s="4">
        <f>IFERROR(INDEX(СТД!$B$1:$B$898,MATCH(Таблица3[[#This Row],[Ф.И.О.]],СТД!$A$1:$A$898,0)),0)</f>
        <v>0</v>
      </c>
      <c r="G50" s="2" t="str">
        <f>IFERROR((REPLACE(Таблица3[[#This Row],[Статус]],1,SEARCH("$",Таблица3[[#This Row],[Статус]]),"")),"")</f>
        <v/>
      </c>
      <c r="H50" s="21">
        <f>Таблица3[[#This Row],[2021 Балл]]+(Таблица3[[#This Row],[2022 Балл]]*Таблица3[[#This Row],[Коэф.]])</f>
        <v>37.799999999999997</v>
      </c>
    </row>
    <row r="51" spans="1:8" ht="15.75" x14ac:dyDescent="0.25">
      <c r="A51" t="s">
        <v>941</v>
      </c>
      <c r="B51" s="6">
        <v>214</v>
      </c>
      <c r="C51" s="7">
        <v>12</v>
      </c>
      <c r="D51" s="7">
        <v>0</v>
      </c>
      <c r="E51" s="6">
        <v>1</v>
      </c>
      <c r="F51" s="4">
        <f>IFERROR(INDEX(СТД!$B$1:$B$898,MATCH(Таблица3[[#This Row],[Ф.И.О.]],СТД!$A$1:$A$898,0)),0)</f>
        <v>0</v>
      </c>
      <c r="G51" s="2" t="str">
        <f>IFERROR((REPLACE(Таблица3[[#This Row],[Статус]],1,SEARCH("$",Таблица3[[#This Row],[Статус]]),"")),"")</f>
        <v/>
      </c>
      <c r="H51" s="21">
        <f>Таблица3[[#This Row],[2021 Балл]]+(Таблица3[[#This Row],[2022 Балл]]*Таблица3[[#This Row],[Коэф.]])</f>
        <v>12</v>
      </c>
    </row>
    <row r="52" spans="1:8" ht="15.75" x14ac:dyDescent="0.25">
      <c r="A52" t="s">
        <v>468</v>
      </c>
      <c r="B52" s="6">
        <v>445</v>
      </c>
      <c r="C52" s="7">
        <v>5.8</v>
      </c>
      <c r="D52" s="7">
        <v>20.25</v>
      </c>
      <c r="E52" s="6">
        <v>1</v>
      </c>
      <c r="F52" s="4">
        <f>IFERROR(INDEX(СТД!$B$1:$B$898,MATCH(Таблица3[[#This Row],[Ф.И.О.]],СТД!$A$1:$A$898,0)),0)</f>
        <v>0</v>
      </c>
      <c r="G52" s="2" t="str">
        <f>IFERROR((REPLACE(Таблица3[[#This Row],[Статус]],1,SEARCH("$",Таблица3[[#This Row],[Статус]]),"")),"")</f>
        <v/>
      </c>
      <c r="H52" s="21">
        <f>Таблица3[[#This Row],[2021 Балл]]+(Таблица3[[#This Row],[2022 Балл]]*Таблица3[[#This Row],[Коэф.]])</f>
        <v>26.05</v>
      </c>
    </row>
    <row r="53" spans="1:8" ht="15.75" x14ac:dyDescent="0.25">
      <c r="A53" t="s">
        <v>451</v>
      </c>
      <c r="B53" s="6">
        <v>224</v>
      </c>
      <c r="C53" s="7">
        <v>12.96</v>
      </c>
      <c r="D53" s="7">
        <v>3</v>
      </c>
      <c r="E53" s="6">
        <v>1</v>
      </c>
      <c r="F53" s="4">
        <f>IFERROR(INDEX(СТД!$B$1:$B$898,MATCH(Таблица3[[#This Row],[Ф.И.О.]],СТД!$A$1:$A$898,0)),0)</f>
        <v>0</v>
      </c>
      <c r="G53" s="2" t="str">
        <f>IFERROR((REPLACE(Таблица3[[#This Row],[Статус]],1,SEARCH("$",Таблица3[[#This Row],[Статус]]),"")),"")</f>
        <v/>
      </c>
      <c r="H53" s="21">
        <f>Таблица3[[#This Row],[2021 Балл]]+(Таблица3[[#This Row],[2022 Балл]]*Таблица3[[#This Row],[Коэф.]])</f>
        <v>15.96</v>
      </c>
    </row>
    <row r="54" spans="1:8" ht="15.75" x14ac:dyDescent="0.25">
      <c r="A54" t="s">
        <v>427</v>
      </c>
      <c r="B54" s="6">
        <v>451</v>
      </c>
      <c r="C54" s="7">
        <v>105.02</v>
      </c>
      <c r="D54" s="7">
        <v>109.825</v>
      </c>
      <c r="E54" s="6">
        <v>1</v>
      </c>
      <c r="F54" s="4">
        <f>IFERROR(INDEX(СТД!$B$1:$B$898,MATCH(Таблица3[[#This Row],[Ф.И.О.]],СТД!$A$1:$A$898,0)),0)</f>
        <v>0</v>
      </c>
      <c r="G54" s="2" t="str">
        <f>IFERROR((REPLACE(Таблица3[[#This Row],[Статус]],1,SEARCH("$",Таблица3[[#This Row],[Статус]]),"")),"")</f>
        <v/>
      </c>
      <c r="H54" s="21">
        <f>Таблица3[[#This Row],[2021 Балл]]+(Таблица3[[#This Row],[2022 Балл]]*Таблица3[[#This Row],[Коэф.]])</f>
        <v>214.845</v>
      </c>
    </row>
    <row r="55" spans="1:8" ht="15.75" x14ac:dyDescent="0.25">
      <c r="A55" t="s">
        <v>277</v>
      </c>
      <c r="B55" s="6">
        <v>447</v>
      </c>
      <c r="C55" s="7">
        <v>1.26</v>
      </c>
      <c r="D55" s="7">
        <v>18.916666670000001</v>
      </c>
      <c r="E55" s="6">
        <v>1</v>
      </c>
      <c r="F55" s="4">
        <f>IFERROR(INDEX(СТД!$B$1:$B$898,MATCH(Таблица3[[#This Row],[Ф.И.О.]],СТД!$A$1:$A$898,0)),0)</f>
        <v>0</v>
      </c>
      <c r="G55" s="2" t="str">
        <f>IFERROR((REPLACE(Таблица3[[#This Row],[Статус]],1,SEARCH("$",Таблица3[[#This Row],[Статус]]),"")),"")</f>
        <v/>
      </c>
      <c r="H55" s="21">
        <f>Таблица3[[#This Row],[2021 Балл]]+(Таблица3[[#This Row],[2022 Балл]]*Таблица3[[#This Row],[Коэф.]])</f>
        <v>20.176666670000003</v>
      </c>
    </row>
    <row r="56" spans="1:8" ht="15.75" x14ac:dyDescent="0.25">
      <c r="A56" t="s">
        <v>416</v>
      </c>
      <c r="B56" s="6">
        <v>217</v>
      </c>
      <c r="C56" s="7">
        <v>14.4</v>
      </c>
      <c r="D56" s="7">
        <v>1.71428571</v>
      </c>
      <c r="E56" s="6">
        <v>1</v>
      </c>
      <c r="F56" s="4">
        <f>IFERROR(INDEX(СТД!$B$1:$B$898,MATCH(Таблица3[[#This Row],[Ф.И.О.]],СТД!$A$1:$A$898,0)),0)</f>
        <v>0</v>
      </c>
      <c r="G56" s="2" t="str">
        <f>IFERROR((REPLACE(Таблица3[[#This Row],[Статус]],1,SEARCH("$",Таблица3[[#This Row],[Статус]]),"")),"")</f>
        <v/>
      </c>
      <c r="H56" s="21">
        <f>Таблица3[[#This Row],[2021 Балл]]+(Таблица3[[#This Row],[2022 Балл]]*Таблица3[[#This Row],[Коэф.]])</f>
        <v>16.114285710000001</v>
      </c>
    </row>
    <row r="57" spans="1:8" ht="15.75" x14ac:dyDescent="0.25">
      <c r="A57" t="s">
        <v>289</v>
      </c>
      <c r="B57" s="6">
        <v>447</v>
      </c>
      <c r="C57" s="7">
        <v>1.88</v>
      </c>
      <c r="D57" s="7">
        <v>9.6923076899999998</v>
      </c>
      <c r="E57" s="6">
        <v>1</v>
      </c>
      <c r="F57" s="4">
        <f>IFERROR(INDEX(СТД!$B$1:$B$898,MATCH(Таблица3[[#This Row],[Ф.И.О.]],СТД!$A$1:$A$898,0)),0)</f>
        <v>0</v>
      </c>
      <c r="G57" s="2" t="str">
        <f>IFERROR((REPLACE(Таблица3[[#This Row],[Статус]],1,SEARCH("$",Таблица3[[#This Row],[Статус]]),"")),"")</f>
        <v/>
      </c>
      <c r="H57" s="21">
        <f>Таблица3[[#This Row],[2021 Балл]]+(Таблица3[[#This Row],[2022 Балл]]*Таблица3[[#This Row],[Коэф.]])</f>
        <v>11.572307689999999</v>
      </c>
    </row>
    <row r="58" spans="1:8" ht="15.75" x14ac:dyDescent="0.25">
      <c r="A58" t="s">
        <v>261</v>
      </c>
      <c r="B58" s="6">
        <v>440</v>
      </c>
      <c r="C58" s="7">
        <v>84.73</v>
      </c>
      <c r="D58" s="7">
        <v>44.7</v>
      </c>
      <c r="E58" s="6">
        <v>1</v>
      </c>
      <c r="F58" s="4">
        <f>IFERROR(INDEX(СТД!$B$1:$B$898,MATCH(Таблица3[[#This Row],[Ф.И.О.]],СТД!$A$1:$A$898,0)),0)</f>
        <v>0</v>
      </c>
      <c r="G58" s="2" t="str">
        <f>IFERROR((REPLACE(Таблица3[[#This Row],[Статус]],1,SEARCH("$",Таблица3[[#This Row],[Статус]]),"")),"")</f>
        <v/>
      </c>
      <c r="H58" s="21">
        <f>Таблица3[[#This Row],[2021 Балл]]+(Таблица3[[#This Row],[2022 Балл]]*Таблица3[[#This Row],[Коэф.]])</f>
        <v>129.43</v>
      </c>
    </row>
    <row r="59" spans="1:8" ht="15.75" x14ac:dyDescent="0.25">
      <c r="A59" t="s">
        <v>486</v>
      </c>
      <c r="B59" s="6">
        <v>436</v>
      </c>
      <c r="C59" s="7">
        <v>31.5</v>
      </c>
      <c r="D59" s="7">
        <v>19.5</v>
      </c>
      <c r="E59" s="6">
        <v>1</v>
      </c>
      <c r="F59" s="4">
        <f>IFERROR(INDEX(СТД!$B$1:$B$898,MATCH(Таблица3[[#This Row],[Ф.И.О.]],СТД!$A$1:$A$898,0)),0)</f>
        <v>0</v>
      </c>
      <c r="G59" s="2" t="str">
        <f>IFERROR((REPLACE(Таблица3[[#This Row],[Статус]],1,SEARCH("$",Таблица3[[#This Row],[Статус]]),"")),"")</f>
        <v/>
      </c>
      <c r="H59" s="21">
        <f>Таблица3[[#This Row],[2021 Балл]]+(Таблица3[[#This Row],[2022 Балл]]*Таблица3[[#This Row],[Коэф.]])</f>
        <v>51</v>
      </c>
    </row>
    <row r="60" spans="1:8" ht="15.75" x14ac:dyDescent="0.25">
      <c r="A60" t="s">
        <v>942</v>
      </c>
      <c r="B60" s="6">
        <v>449</v>
      </c>
      <c r="C60" s="7">
        <v>9</v>
      </c>
      <c r="D60" s="7">
        <v>0</v>
      </c>
      <c r="E60" s="6">
        <v>1</v>
      </c>
      <c r="F60" s="4">
        <f>IFERROR(INDEX(СТД!$B$1:$B$898,MATCH(Таблица3[[#This Row],[Ф.И.О.]],СТД!$A$1:$A$898,0)),0)</f>
        <v>0</v>
      </c>
      <c r="G60" s="2" t="str">
        <f>IFERROR((REPLACE(Таблица3[[#This Row],[Статус]],1,SEARCH("$",Таблица3[[#This Row],[Статус]]),"")),"")</f>
        <v/>
      </c>
      <c r="H60" s="21">
        <f>Таблица3[[#This Row],[2021 Балл]]+(Таблица3[[#This Row],[2022 Балл]]*Таблица3[[#This Row],[Коэф.]])</f>
        <v>9</v>
      </c>
    </row>
    <row r="61" spans="1:8" ht="15.75" x14ac:dyDescent="0.25">
      <c r="A61" t="s">
        <v>1004</v>
      </c>
      <c r="B61" s="6">
        <v>452</v>
      </c>
      <c r="C61" s="7">
        <v>0</v>
      </c>
      <c r="D61" s="7">
        <v>1.4583333300000001</v>
      </c>
      <c r="E61" s="6">
        <v>1.2</v>
      </c>
      <c r="F61" s="16" t="str">
        <f>IFERROR(INDEX(СТД!$B$1:$B$898,MATCH(Таблица3[[#This Row],[Ф.И.О.]],СТД!$A$1:$A$898,0)),0)</f>
        <v>Губанов Николай Васильевич$СТД</v>
      </c>
      <c r="G61" s="17" t="str">
        <f>IFERROR((REPLACE(Таблица3[[#This Row],[Статус]],1,SEARCH("$",Таблица3[[#This Row],[Статус]]),"")),"")</f>
        <v>СТД</v>
      </c>
      <c r="H61" s="37">
        <f>Таблица3[[#This Row],[2021 Балл]]+(Таблица3[[#This Row],[2022 Балл]]*Таблица3[[#This Row],[Коэф.]])</f>
        <v>1.7499999960000001</v>
      </c>
    </row>
    <row r="62" spans="1:8" ht="15.75" x14ac:dyDescent="0.25">
      <c r="A62" t="s">
        <v>322</v>
      </c>
      <c r="B62" s="6">
        <v>451</v>
      </c>
      <c r="C62" s="7">
        <v>0</v>
      </c>
      <c r="D62" s="7">
        <v>9.7777777799999992</v>
      </c>
      <c r="E62" s="6">
        <v>1.2</v>
      </c>
      <c r="F62" s="3" t="str">
        <f>IFERROR(INDEX(СТД!$B$1:$B$898,MATCH(Таблица3[[#This Row],[Ф.И.О.]],СТД!$A$1:$A$898,0)),0)</f>
        <v>Гудимова Алёна Ивановна$СТД</v>
      </c>
      <c r="G62" s="2" t="str">
        <f>IFERROR((REPLACE(Таблица3[[#This Row],[Статус]],1,SEARCH("$",Таблица3[[#This Row],[Статус]]),"")),"")</f>
        <v>СТД</v>
      </c>
      <c r="H62" s="21">
        <f>Таблица3[[#This Row],[2021 Балл]]+(Таблица3[[#This Row],[2022 Балл]]*Таблица3[[#This Row],[Коэф.]])</f>
        <v>11.733333335999999</v>
      </c>
    </row>
    <row r="63" spans="1:8" ht="15.75" x14ac:dyDescent="0.25">
      <c r="A63" t="s">
        <v>306</v>
      </c>
      <c r="B63" s="6">
        <v>211</v>
      </c>
      <c r="C63" s="7">
        <v>0</v>
      </c>
      <c r="D63" s="7">
        <v>2.0571428599999999</v>
      </c>
      <c r="E63" s="6">
        <v>1</v>
      </c>
      <c r="F63" s="4">
        <f>IFERROR(INDEX(СТД!$B$1:$B$898,MATCH(Таблица3[[#This Row],[Ф.И.О.]],СТД!$A$1:$A$898,0)),0)</f>
        <v>0</v>
      </c>
      <c r="G63" s="2" t="str">
        <f>IFERROR((REPLACE(Таблица3[[#This Row],[Статус]],1,SEARCH("$",Таблица3[[#This Row],[Статус]]),"")),"")</f>
        <v/>
      </c>
      <c r="H63" s="21">
        <f>Таблица3[[#This Row],[2021 Балл]]+(Таблица3[[#This Row],[2022 Балл]]*Таблица3[[#This Row],[Коэф.]])</f>
        <v>2.0571428599999999</v>
      </c>
    </row>
    <row r="64" spans="1:8" ht="15.75" x14ac:dyDescent="0.25">
      <c r="A64" t="s">
        <v>943</v>
      </c>
      <c r="B64" s="6">
        <v>211</v>
      </c>
      <c r="C64" s="7">
        <v>16.93</v>
      </c>
      <c r="D64" s="7">
        <v>0</v>
      </c>
      <c r="E64" s="6">
        <v>1</v>
      </c>
      <c r="F64" s="4">
        <f>IFERROR(INDEX(СТД!$B$1:$B$898,MATCH(Таблица3[[#This Row],[Ф.И.О.]],СТД!$A$1:$A$898,0)),0)</f>
        <v>0</v>
      </c>
      <c r="G64" s="2" t="str">
        <f>IFERROR((REPLACE(Таблица3[[#This Row],[Статус]],1,SEARCH("$",Таблица3[[#This Row],[Статус]]),"")),"")</f>
        <v/>
      </c>
      <c r="H64" s="21">
        <f>Таблица3[[#This Row],[2021 Балл]]+(Таблица3[[#This Row],[2022 Балл]]*Таблица3[[#This Row],[Коэф.]])</f>
        <v>16.93</v>
      </c>
    </row>
    <row r="65" spans="1:8" ht="15.75" x14ac:dyDescent="0.25">
      <c r="A65" t="s">
        <v>359</v>
      </c>
      <c r="B65" s="6">
        <v>218</v>
      </c>
      <c r="C65" s="7">
        <v>3.49</v>
      </c>
      <c r="D65" s="7">
        <v>27.216666669999999</v>
      </c>
      <c r="E65" s="6">
        <v>1</v>
      </c>
      <c r="F65" s="4">
        <f>IFERROR(INDEX(СТД!$B$1:$B$898,MATCH(Таблица3[[#This Row],[Ф.И.О.]],СТД!$A$1:$A$898,0)),0)</f>
        <v>0</v>
      </c>
      <c r="G65" s="2" t="str">
        <f>IFERROR((REPLACE(Таблица3[[#This Row],[Статус]],1,SEARCH("$",Таблица3[[#This Row],[Статус]]),"")),"")</f>
        <v/>
      </c>
      <c r="H65" s="21">
        <f>Таблица3[[#This Row],[2021 Балл]]+(Таблица3[[#This Row],[2022 Балл]]*Таблица3[[#This Row],[Коэф.]])</f>
        <v>30.706666669999997</v>
      </c>
    </row>
    <row r="66" spans="1:8" ht="15.75" x14ac:dyDescent="0.25">
      <c r="A66" t="s">
        <v>944</v>
      </c>
      <c r="B66" s="6">
        <v>447</v>
      </c>
      <c r="C66" s="7">
        <v>18</v>
      </c>
      <c r="D66" s="7">
        <v>0</v>
      </c>
      <c r="E66" s="6">
        <v>1</v>
      </c>
      <c r="F66" s="4">
        <f>IFERROR(INDEX(СТД!$B$1:$B$898,MATCH(Таблица3[[#This Row],[Ф.И.О.]],СТД!$A$1:$A$898,0)),0)</f>
        <v>0</v>
      </c>
      <c r="G66" s="2" t="str">
        <f>IFERROR((REPLACE(Таблица3[[#This Row],[Статус]],1,SEARCH("$",Таблица3[[#This Row],[Статус]]),"")),"")</f>
        <v/>
      </c>
      <c r="H66" s="21">
        <f>Таблица3[[#This Row],[2021 Балл]]+(Таблица3[[#This Row],[2022 Балл]]*Таблица3[[#This Row],[Коэф.]])</f>
        <v>18</v>
      </c>
    </row>
    <row r="67" spans="1:8" ht="15.75" x14ac:dyDescent="0.25">
      <c r="A67" t="s">
        <v>398</v>
      </c>
      <c r="B67" s="6">
        <v>220</v>
      </c>
      <c r="C67" s="7">
        <v>6.92</v>
      </c>
      <c r="D67" s="7">
        <v>2</v>
      </c>
      <c r="E67" s="6">
        <v>1</v>
      </c>
      <c r="F67" s="4">
        <f>IFERROR(INDEX(СТД!$B$1:$B$898,MATCH(Таблица3[[#This Row],[Ф.И.О.]],СТД!$A$1:$A$898,0)),0)</f>
        <v>0</v>
      </c>
      <c r="G67" s="2" t="str">
        <f>IFERROR((REPLACE(Таблица3[[#This Row],[Статус]],1,SEARCH("$",Таблица3[[#This Row],[Статус]]),"")),"")</f>
        <v/>
      </c>
      <c r="H67" s="21">
        <f>Таблица3[[#This Row],[2021 Балл]]+(Таблица3[[#This Row],[2022 Балл]]*Таблица3[[#This Row],[Коэф.]])</f>
        <v>8.92</v>
      </c>
    </row>
    <row r="68" spans="1:8" ht="15.75" x14ac:dyDescent="0.25">
      <c r="A68" t="s">
        <v>273</v>
      </c>
      <c r="B68" s="6">
        <v>440</v>
      </c>
      <c r="C68" s="7">
        <v>29.89</v>
      </c>
      <c r="D68" s="7">
        <v>10.75</v>
      </c>
      <c r="E68" s="6">
        <v>1.2</v>
      </c>
      <c r="F68" s="3" t="str">
        <f>IFERROR(INDEX(СТД!$B$1:$B$898,MATCH(Таблица3[[#This Row],[Ф.И.О.]],СТД!$A$1:$A$898,0)),0)</f>
        <v>Девятиярова Анна Сергеевна$СТД</v>
      </c>
      <c r="G68" s="2" t="str">
        <f>IFERROR((REPLACE(Таблица3[[#This Row],[Статус]],1,SEARCH("$",Таблица3[[#This Row],[Статус]]),"")),"")</f>
        <v>СТД</v>
      </c>
      <c r="H68" s="21">
        <f>Таблица3[[#This Row],[2021 Балл]]+(Таблица3[[#This Row],[2022 Балл]]*Таблица3[[#This Row],[Коэф.]])</f>
        <v>42.79</v>
      </c>
    </row>
    <row r="69" spans="1:8" ht="15.75" x14ac:dyDescent="0.25">
      <c r="A69" t="s">
        <v>945</v>
      </c>
      <c r="B69" s="6">
        <v>440</v>
      </c>
      <c r="C69" s="7">
        <v>30.6</v>
      </c>
      <c r="D69" s="7">
        <v>0</v>
      </c>
      <c r="E69" s="6">
        <v>1</v>
      </c>
      <c r="F69" s="4">
        <f>IFERROR(INDEX(СТД!$B$1:$B$898,MATCH(Таблица3[[#This Row],[Ф.И.О.]],СТД!$A$1:$A$898,0)),0)</f>
        <v>0</v>
      </c>
      <c r="G69" s="2" t="str">
        <f>IFERROR((REPLACE(Таблица3[[#This Row],[Статус]],1,SEARCH("$",Таблица3[[#This Row],[Статус]]),"")),"")</f>
        <v/>
      </c>
      <c r="H69" s="21">
        <f>Таблица3[[#This Row],[2021 Балл]]+(Таблица3[[#This Row],[2022 Балл]]*Таблица3[[#This Row],[Коэф.]])</f>
        <v>30.6</v>
      </c>
    </row>
    <row r="70" spans="1:8" ht="15.75" x14ac:dyDescent="0.25">
      <c r="A70" t="s">
        <v>469</v>
      </c>
      <c r="B70" s="6">
        <v>445</v>
      </c>
      <c r="C70" s="7">
        <v>5.8</v>
      </c>
      <c r="D70" s="7">
        <v>20.25</v>
      </c>
      <c r="E70" s="6">
        <v>1</v>
      </c>
      <c r="F70" s="4">
        <f>IFERROR(INDEX(СТД!$B$1:$B$898,MATCH(Таблица3[[#This Row],[Ф.И.О.]],СТД!$A$1:$A$898,0)),0)</f>
        <v>0</v>
      </c>
      <c r="G70" s="2" t="str">
        <f>IFERROR((REPLACE(Таблица3[[#This Row],[Статус]],1,SEARCH("$",Таблица3[[#This Row],[Статус]]),"")),"")</f>
        <v/>
      </c>
      <c r="H70" s="21">
        <f>Таблица3[[#This Row],[2021 Балл]]+(Таблица3[[#This Row],[2022 Балл]]*Таблица3[[#This Row],[Коэф.]])</f>
        <v>26.05</v>
      </c>
    </row>
    <row r="71" spans="1:8" ht="15.75" x14ac:dyDescent="0.25">
      <c r="A71" t="s">
        <v>946</v>
      </c>
      <c r="B71" s="6">
        <v>284</v>
      </c>
      <c r="C71" s="7">
        <v>0.78</v>
      </c>
      <c r="D71" s="7">
        <v>0</v>
      </c>
      <c r="E71" s="6">
        <v>1</v>
      </c>
      <c r="F71" s="4">
        <f>IFERROR(INDEX(СТД!$B$1:$B$898,MATCH(Таблица3[[#This Row],[Ф.И.О.]],СТД!$A$1:$A$898,0)),0)</f>
        <v>0</v>
      </c>
      <c r="G71" s="2" t="str">
        <f>IFERROR((REPLACE(Таблица3[[#This Row],[Статус]],1,SEARCH("$",Таблица3[[#This Row],[Статус]]),"")),"")</f>
        <v/>
      </c>
      <c r="H71" s="21">
        <f>Таблица3[[#This Row],[2021 Балл]]+(Таблица3[[#This Row],[2022 Балл]]*Таблица3[[#This Row],[Коэф.]])</f>
        <v>0.78</v>
      </c>
    </row>
    <row r="72" spans="1:8" ht="15.75" x14ac:dyDescent="0.25">
      <c r="A72" t="s">
        <v>423</v>
      </c>
      <c r="B72" s="6">
        <v>215</v>
      </c>
      <c r="C72" s="7">
        <v>125.8</v>
      </c>
      <c r="D72" s="7">
        <v>35.262500000000003</v>
      </c>
      <c r="E72" s="6">
        <v>1</v>
      </c>
      <c r="F72" s="4">
        <f>IFERROR(INDEX(СТД!$B$1:$B$898,MATCH(Таблица3[[#This Row],[Ф.И.О.]],СТД!$A$1:$A$898,0)),0)</f>
        <v>0</v>
      </c>
      <c r="G72" s="2" t="str">
        <f>IFERROR((REPLACE(Таблица3[[#This Row],[Статус]],1,SEARCH("$",Таблица3[[#This Row],[Статус]]),"")),"")</f>
        <v/>
      </c>
      <c r="H72" s="21">
        <f>Таблица3[[#This Row],[2021 Балл]]+(Таблица3[[#This Row],[2022 Балл]]*Таблица3[[#This Row],[Коэф.]])</f>
        <v>161.0625</v>
      </c>
    </row>
    <row r="73" spans="1:8" ht="15.75" x14ac:dyDescent="0.25">
      <c r="A73" t="s">
        <v>947</v>
      </c>
      <c r="B73" s="6">
        <v>440</v>
      </c>
      <c r="C73" s="7">
        <v>0</v>
      </c>
      <c r="D73" s="7">
        <v>1.71428571</v>
      </c>
      <c r="E73" s="6">
        <v>1</v>
      </c>
      <c r="F73" s="4">
        <f>IFERROR(INDEX(СТД!$B$1:$B$898,MATCH(Таблица3[[#This Row],[Ф.И.О.]],СТД!$A$1:$A$898,0)),0)</f>
        <v>0</v>
      </c>
      <c r="G73" s="2" t="str">
        <f>IFERROR((REPLACE(Таблица3[[#This Row],[Статус]],1,SEARCH("$",Таблица3[[#This Row],[Статус]]),"")),"")</f>
        <v/>
      </c>
      <c r="H73" s="21">
        <f>Таблица3[[#This Row],[2021 Балл]]+(Таблица3[[#This Row],[2022 Балл]]*Таблица3[[#This Row],[Коэф.]])</f>
        <v>1.71428571</v>
      </c>
    </row>
    <row r="74" spans="1:8" ht="15.75" x14ac:dyDescent="0.25">
      <c r="A74" t="s">
        <v>948</v>
      </c>
      <c r="B74" s="6">
        <v>211</v>
      </c>
      <c r="C74" s="7">
        <v>6</v>
      </c>
      <c r="D74" s="7">
        <v>0</v>
      </c>
      <c r="E74" s="6">
        <v>1</v>
      </c>
      <c r="F74" s="4">
        <f>IFERROR(INDEX(СТД!$B$1:$B$898,MATCH(Таблица3[[#This Row],[Ф.И.О.]],СТД!$A$1:$A$898,0)),0)</f>
        <v>0</v>
      </c>
      <c r="G74" s="2" t="str">
        <f>IFERROR((REPLACE(Таблица3[[#This Row],[Статус]],1,SEARCH("$",Таблица3[[#This Row],[Статус]]),"")),"")</f>
        <v/>
      </c>
      <c r="H74" s="21">
        <f>Таблица3[[#This Row],[2021 Балл]]+(Таблица3[[#This Row],[2022 Балл]]*Таблица3[[#This Row],[Коэф.]])</f>
        <v>6</v>
      </c>
    </row>
    <row r="75" spans="1:8" ht="15.75" x14ac:dyDescent="0.25">
      <c r="A75" t="s">
        <v>319</v>
      </c>
      <c r="B75" s="6">
        <v>451</v>
      </c>
      <c r="C75" s="7">
        <v>82.06</v>
      </c>
      <c r="D75" s="7">
        <v>32.166666669999998</v>
      </c>
      <c r="E75" s="6">
        <v>1</v>
      </c>
      <c r="F75" s="4">
        <f>IFERROR(INDEX(СТД!$B$1:$B$898,MATCH(Таблица3[[#This Row],[Ф.И.О.]],СТД!$A$1:$A$898,0)),0)</f>
        <v>0</v>
      </c>
      <c r="G75" s="2" t="str">
        <f>IFERROR((REPLACE(Таблица3[[#This Row],[Статус]],1,SEARCH("$",Таблица3[[#This Row],[Статус]]),"")),"")</f>
        <v/>
      </c>
      <c r="H75" s="21">
        <f>Таблица3[[#This Row],[2021 Балл]]+(Таблица3[[#This Row],[2022 Балл]]*Таблица3[[#This Row],[Коэф.]])</f>
        <v>114.22666667</v>
      </c>
    </row>
    <row r="76" spans="1:8" ht="15.75" x14ac:dyDescent="0.25">
      <c r="A76" t="s">
        <v>441</v>
      </c>
      <c r="B76" s="6">
        <v>224</v>
      </c>
      <c r="C76" s="7">
        <v>5.14</v>
      </c>
      <c r="D76" s="7">
        <v>15.835164839999999</v>
      </c>
      <c r="E76" s="6">
        <v>1</v>
      </c>
      <c r="F76" s="4">
        <f>IFERROR(INDEX(СТД!$B$1:$B$898,MATCH(Таблица3[[#This Row],[Ф.И.О.]],СТД!$A$1:$A$898,0)),0)</f>
        <v>0</v>
      </c>
      <c r="G76" s="2" t="str">
        <f>IFERROR((REPLACE(Таблица3[[#This Row],[Статус]],1,SEARCH("$",Таблица3[[#This Row],[Статус]]),"")),"")</f>
        <v/>
      </c>
      <c r="H76" s="21">
        <f>Таблица3[[#This Row],[2021 Балл]]+(Таблица3[[#This Row],[2022 Балл]]*Таблица3[[#This Row],[Коэф.]])</f>
        <v>20.975164839999998</v>
      </c>
    </row>
    <row r="77" spans="1:8" ht="15.75" x14ac:dyDescent="0.25">
      <c r="A77" t="s">
        <v>311</v>
      </c>
      <c r="B77" s="6">
        <v>449</v>
      </c>
      <c r="C77" s="7">
        <v>78.22</v>
      </c>
      <c r="D77" s="7">
        <v>89.025000000000006</v>
      </c>
      <c r="E77" s="6">
        <v>1</v>
      </c>
      <c r="F77" s="4">
        <f>IFERROR(INDEX(СТД!$B$1:$B$898,MATCH(Таблица3[[#This Row],[Ф.И.О.]],СТД!$A$1:$A$898,0)),0)</f>
        <v>0</v>
      </c>
      <c r="G77" s="2" t="str">
        <f>IFERROR((REPLACE(Таблица3[[#This Row],[Статус]],1,SEARCH("$",Таблица3[[#This Row],[Статус]]),"")),"")</f>
        <v/>
      </c>
      <c r="H77" s="21">
        <f>Таблица3[[#This Row],[2021 Балл]]+(Таблица3[[#This Row],[2022 Балл]]*Таблица3[[#This Row],[Коэф.]])</f>
        <v>167.245</v>
      </c>
    </row>
    <row r="78" spans="1:8" ht="15.75" x14ac:dyDescent="0.25">
      <c r="A78" t="s">
        <v>393</v>
      </c>
      <c r="B78" s="6">
        <v>220</v>
      </c>
      <c r="C78" s="7">
        <v>37.93</v>
      </c>
      <c r="D78" s="7">
        <v>23.7</v>
      </c>
      <c r="E78" s="6">
        <v>1</v>
      </c>
      <c r="F78" s="4">
        <f>IFERROR(INDEX(СТД!$B$1:$B$898,MATCH(Таблица3[[#This Row],[Ф.И.О.]],СТД!$A$1:$A$898,0)),0)</f>
        <v>0</v>
      </c>
      <c r="G78" s="2" t="str">
        <f>IFERROR((REPLACE(Таблица3[[#This Row],[Статус]],1,SEARCH("$",Таблица3[[#This Row],[Статус]]),"")),"")</f>
        <v/>
      </c>
      <c r="H78" s="21">
        <f>Таблица3[[#This Row],[2021 Балл]]+(Таблица3[[#This Row],[2022 Балл]]*Таблица3[[#This Row],[Коэф.]])</f>
        <v>61.629999999999995</v>
      </c>
    </row>
    <row r="79" spans="1:8" ht="15.75" x14ac:dyDescent="0.25">
      <c r="A79" t="s">
        <v>407</v>
      </c>
      <c r="B79" s="6">
        <v>217</v>
      </c>
      <c r="C79" s="7">
        <v>0</v>
      </c>
      <c r="D79" s="7">
        <v>5.7142857100000004</v>
      </c>
      <c r="E79" s="6">
        <v>1</v>
      </c>
      <c r="F79" s="4">
        <f>IFERROR(INDEX(СТД!$B$1:$B$898,MATCH(Таблица3[[#This Row],[Ф.И.О.]],СТД!$A$1:$A$898,0)),0)</f>
        <v>0</v>
      </c>
      <c r="G79" s="2" t="str">
        <f>IFERROR((REPLACE(Таблица3[[#This Row],[Статус]],1,SEARCH("$",Таблица3[[#This Row],[Статус]]),"")),"")</f>
        <v/>
      </c>
      <c r="H79" s="21">
        <f>Таблица3[[#This Row],[2021 Балл]]+(Таблица3[[#This Row],[2022 Балл]]*Таблица3[[#This Row],[Коэф.]])</f>
        <v>5.7142857100000004</v>
      </c>
    </row>
    <row r="80" spans="1:8" ht="15.75" x14ac:dyDescent="0.25">
      <c r="A80" t="s">
        <v>376</v>
      </c>
      <c r="B80" s="6">
        <v>218</v>
      </c>
      <c r="C80" s="7">
        <v>78.55</v>
      </c>
      <c r="D80" s="7">
        <v>51.140259739999998</v>
      </c>
      <c r="E80" s="6">
        <v>1</v>
      </c>
      <c r="F80" s="4">
        <f>IFERROR(INDEX(СТД!$B$1:$B$898,MATCH(Таблица3[[#This Row],[Ф.И.О.]],СТД!$A$1:$A$898,0)),0)</f>
        <v>0</v>
      </c>
      <c r="G80" s="2" t="str">
        <f>IFERROR((REPLACE(Таблица3[[#This Row],[Статус]],1,SEARCH("$",Таблица3[[#This Row],[Статус]]),"")),"")</f>
        <v/>
      </c>
      <c r="H80" s="21">
        <f>Таблица3[[#This Row],[2021 Балл]]+(Таблица3[[#This Row],[2022 Балл]]*Таблица3[[#This Row],[Коэф.]])</f>
        <v>129.69025973999999</v>
      </c>
    </row>
    <row r="81" spans="1:8" ht="15.75" x14ac:dyDescent="0.25">
      <c r="A81" t="s">
        <v>949</v>
      </c>
      <c r="B81" s="6">
        <v>216</v>
      </c>
      <c r="C81" s="7">
        <v>19.5</v>
      </c>
      <c r="D81" s="7">
        <v>0</v>
      </c>
      <c r="E81" s="6">
        <v>1</v>
      </c>
      <c r="F81" s="4">
        <f>IFERROR(INDEX(СТД!$B$1:$B$898,MATCH(Таблица3[[#This Row],[Ф.И.О.]],СТД!$A$1:$A$898,0)),0)</f>
        <v>0</v>
      </c>
      <c r="G81" s="2" t="str">
        <f>IFERROR((REPLACE(Таблица3[[#This Row],[Статус]],1,SEARCH("$",Таблица3[[#This Row],[Статус]]),"")),"")</f>
        <v/>
      </c>
      <c r="H81" s="21">
        <f>Таблица3[[#This Row],[2021 Балл]]+(Таблица3[[#This Row],[2022 Балл]]*Таблица3[[#This Row],[Коэф.]])</f>
        <v>19.5</v>
      </c>
    </row>
    <row r="82" spans="1:8" ht="15.75" x14ac:dyDescent="0.25">
      <c r="A82" t="s">
        <v>950</v>
      </c>
      <c r="B82" s="6">
        <v>436</v>
      </c>
      <c r="C82" s="7">
        <v>9</v>
      </c>
      <c r="D82" s="7">
        <v>0</v>
      </c>
      <c r="E82" s="6">
        <v>1.2</v>
      </c>
      <c r="F82" s="3" t="str">
        <f>IFERROR(INDEX(СТД!$B$1:$B$898,MATCH(Таблица3[[#This Row],[Ф.И.О.]],СТД!$A$1:$A$898,0)),0)</f>
        <v>Затолокина Ксения Игоревна$СТД</v>
      </c>
      <c r="G82" s="2" t="str">
        <f>IFERROR((REPLACE(Таблица3[[#This Row],[Статус]],1,SEARCH("$",Таблица3[[#This Row],[Статус]]),"")),"")</f>
        <v>СТД</v>
      </c>
      <c r="H82" s="21">
        <f>Таблица3[[#This Row],[2021 Балл]]+(Таблица3[[#This Row],[2022 Балл]]*Таблица3[[#This Row],[Коэф.]])</f>
        <v>9</v>
      </c>
    </row>
    <row r="83" spans="1:8" ht="15.75" x14ac:dyDescent="0.25">
      <c r="A83" t="s">
        <v>339</v>
      </c>
      <c r="B83" s="6">
        <v>453</v>
      </c>
      <c r="C83" s="7">
        <v>0</v>
      </c>
      <c r="D83" s="7">
        <v>7.2</v>
      </c>
      <c r="E83" s="6">
        <v>1</v>
      </c>
      <c r="F83" s="4">
        <f>IFERROR(INDEX(СТД!$B$1:$B$898,MATCH(Таблица3[[#This Row],[Ф.И.О.]],СТД!$A$1:$A$898,0)),0)</f>
        <v>0</v>
      </c>
      <c r="G83" s="2" t="str">
        <f>IFERROR((REPLACE(Таблица3[[#This Row],[Статус]],1,SEARCH("$",Таблица3[[#This Row],[Статус]]),"")),"")</f>
        <v/>
      </c>
      <c r="H83" s="21">
        <f>Таблица3[[#This Row],[2021 Балл]]+(Таблица3[[#This Row],[2022 Балл]]*Таблица3[[#This Row],[Коэф.]])</f>
        <v>7.2</v>
      </c>
    </row>
    <row r="84" spans="1:8" ht="15.75" x14ac:dyDescent="0.25">
      <c r="A84" t="s">
        <v>357</v>
      </c>
      <c r="B84" s="6">
        <v>219</v>
      </c>
      <c r="C84" s="7">
        <v>0</v>
      </c>
      <c r="D84" s="7">
        <v>5.75</v>
      </c>
      <c r="E84" s="6">
        <v>1</v>
      </c>
      <c r="F84" s="4">
        <f>IFERROR(INDEX(СТД!$B$1:$B$898,MATCH(Таблица3[[#This Row],[Ф.И.О.]],СТД!$A$1:$A$898,0)),0)</f>
        <v>0</v>
      </c>
      <c r="G84" s="2" t="str">
        <f>IFERROR((REPLACE(Таблица3[[#This Row],[Статус]],1,SEARCH("$",Таблица3[[#This Row],[Статус]]),"")),"")</f>
        <v/>
      </c>
      <c r="H84" s="21">
        <f>Таблица3[[#This Row],[2021 Балл]]+(Таблица3[[#This Row],[2022 Балл]]*Таблица3[[#This Row],[Коэф.]])</f>
        <v>5.75</v>
      </c>
    </row>
    <row r="85" spans="1:8" ht="15.75" x14ac:dyDescent="0.25">
      <c r="A85" t="s">
        <v>477</v>
      </c>
      <c r="B85" s="6">
        <v>212</v>
      </c>
      <c r="C85" s="7">
        <v>24.6</v>
      </c>
      <c r="D85" s="7">
        <v>6</v>
      </c>
      <c r="E85" s="6">
        <v>1</v>
      </c>
      <c r="F85" s="4">
        <f>IFERROR(INDEX(СТД!$B$1:$B$898,MATCH(Таблица3[[#This Row],[Ф.И.О.]],СТД!$A$1:$A$898,0)),0)</f>
        <v>0</v>
      </c>
      <c r="G85" s="2" t="str">
        <f>IFERROR((REPLACE(Таблица3[[#This Row],[Статус]],1,SEARCH("$",Таблица3[[#This Row],[Статус]]),"")),"")</f>
        <v/>
      </c>
      <c r="H85" s="21">
        <f>Таблица3[[#This Row],[2021 Балл]]+(Таблица3[[#This Row],[2022 Балл]]*Таблица3[[#This Row],[Коэф.]])</f>
        <v>30.6</v>
      </c>
    </row>
    <row r="86" spans="1:8" ht="15.75" x14ac:dyDescent="0.25">
      <c r="A86" t="s">
        <v>909</v>
      </c>
      <c r="B86" s="6">
        <v>284</v>
      </c>
      <c r="C86" s="7">
        <v>0</v>
      </c>
      <c r="D86" s="7">
        <v>30</v>
      </c>
      <c r="E86" s="6">
        <v>1</v>
      </c>
      <c r="F86" s="4">
        <f>IFERROR(INDEX(СТД!$B$1:$B$898,MATCH(Таблица3[[#This Row],[Ф.И.О.]],СТД!$A$1:$A$898,0)),0)</f>
        <v>0</v>
      </c>
      <c r="G86" s="2" t="str">
        <f>IFERROR((REPLACE(Таблица3[[#This Row],[Статус]],1,SEARCH("$",Таблица3[[#This Row],[Статус]]),"")),"")</f>
        <v/>
      </c>
      <c r="H86" s="21">
        <f>Таблица3[[#This Row],[2021 Балл]]+(Таблица3[[#This Row],[2022 Балл]]*Таблица3[[#This Row],[Коэф.]])</f>
        <v>30</v>
      </c>
    </row>
    <row r="87" spans="1:8" ht="15.75" x14ac:dyDescent="0.25">
      <c r="A87" t="s">
        <v>434</v>
      </c>
      <c r="B87" s="6">
        <v>215</v>
      </c>
      <c r="C87" s="7">
        <v>21.06</v>
      </c>
      <c r="D87" s="7">
        <v>0.75</v>
      </c>
      <c r="E87" s="6">
        <v>1.2</v>
      </c>
      <c r="F87" s="3" t="str">
        <f>IFERROR(INDEX(СТД!$B$1:$B$898,MATCH(Таблица3[[#This Row],[Ф.И.О.]],СТД!$A$1:$A$898,0)),0)</f>
        <v>Зубакова Елизавета Анатольевна$СТД</v>
      </c>
      <c r="G87" s="2" t="str">
        <f>IFERROR((REPLACE(Таблица3[[#This Row],[Статус]],1,SEARCH("$",Таблица3[[#This Row],[Статус]]),"")),"")</f>
        <v>СТД</v>
      </c>
      <c r="H87" s="21">
        <f>Таблица3[[#This Row],[2021 Балл]]+(Таблица3[[#This Row],[2022 Балл]]*Таблица3[[#This Row],[Коэф.]])</f>
        <v>21.959999999999997</v>
      </c>
    </row>
    <row r="88" spans="1:8" ht="15.75" x14ac:dyDescent="0.25">
      <c r="A88" t="s">
        <v>445</v>
      </c>
      <c r="B88" s="6">
        <v>224</v>
      </c>
      <c r="C88" s="7">
        <v>21.91</v>
      </c>
      <c r="D88" s="7">
        <v>47.75</v>
      </c>
      <c r="E88" s="6">
        <v>1</v>
      </c>
      <c r="F88" s="4">
        <f>IFERROR(INDEX(СТД!$B$1:$B$898,MATCH(Таблица3[[#This Row],[Ф.И.О.]],СТД!$A$1:$A$898,0)),0)</f>
        <v>0</v>
      </c>
      <c r="G88" s="2" t="str">
        <f>IFERROR((REPLACE(Таблица3[[#This Row],[Статус]],1,SEARCH("$",Таблица3[[#This Row],[Статус]]),"")),"")</f>
        <v/>
      </c>
      <c r="H88" s="21">
        <f>Таблица3[[#This Row],[2021 Балл]]+(Таблица3[[#This Row],[2022 Балл]]*Таблица3[[#This Row],[Коэф.]])</f>
        <v>69.66</v>
      </c>
    </row>
    <row r="89" spans="1:8" ht="15.75" x14ac:dyDescent="0.25">
      <c r="A89" t="s">
        <v>446</v>
      </c>
      <c r="B89" s="6">
        <v>224</v>
      </c>
      <c r="C89" s="7">
        <v>26.06</v>
      </c>
      <c r="D89" s="7">
        <v>34.1</v>
      </c>
      <c r="E89" s="6">
        <v>1</v>
      </c>
      <c r="F89" s="4">
        <f>IFERROR(INDEX(СТД!$B$1:$B$898,MATCH(Таблица3[[#This Row],[Ф.И.О.]],СТД!$A$1:$A$898,0)),0)</f>
        <v>0</v>
      </c>
      <c r="G89" s="2" t="str">
        <f>IFERROR((REPLACE(Таблица3[[#This Row],[Статус]],1,SEARCH("$",Таблица3[[#This Row],[Статус]]),"")),"")</f>
        <v/>
      </c>
      <c r="H89" s="21">
        <f>Таблица3[[#This Row],[2021 Балл]]+(Таблица3[[#This Row],[2022 Балл]]*Таблица3[[#This Row],[Коэф.]])</f>
        <v>60.16</v>
      </c>
    </row>
    <row r="90" spans="1:8" ht="15.75" x14ac:dyDescent="0.25">
      <c r="A90" t="s">
        <v>391</v>
      </c>
      <c r="B90" s="6">
        <v>220</v>
      </c>
      <c r="C90" s="7">
        <v>10.8</v>
      </c>
      <c r="D90" s="7">
        <v>7.2</v>
      </c>
      <c r="E90" s="6">
        <v>1.2</v>
      </c>
      <c r="F90" s="3" t="str">
        <f>IFERROR(INDEX(СТД!$B$1:$B$898,MATCH(Таблица3[[#This Row],[Ф.И.О.]],СТД!$A$1:$A$898,0)),0)</f>
        <v>Иванов Александр Владимирович$СТД</v>
      </c>
      <c r="G90" s="2" t="str">
        <f>IFERROR((REPLACE(Таблица3[[#This Row],[Статус]],1,SEARCH("$",Таблица3[[#This Row],[Статус]]),"")),"")</f>
        <v>СТД</v>
      </c>
      <c r="H90" s="21">
        <f>Таблица3[[#This Row],[2021 Балл]]+(Таблица3[[#This Row],[2022 Балл]]*Таблица3[[#This Row],[Коэф.]])</f>
        <v>19.440000000000001</v>
      </c>
    </row>
    <row r="91" spans="1:8" ht="15.75" x14ac:dyDescent="0.25">
      <c r="A91" t="s">
        <v>325</v>
      </c>
      <c r="B91" s="6">
        <v>451</v>
      </c>
      <c r="C91" s="7">
        <v>0</v>
      </c>
      <c r="D91" s="7">
        <v>10.06666667</v>
      </c>
      <c r="E91" s="6">
        <v>1</v>
      </c>
      <c r="F91" s="4">
        <f>IFERROR(INDEX(СТД!$B$1:$B$898,MATCH(Таблица3[[#This Row],[Ф.И.О.]],СТД!$A$1:$A$898,0)),0)</f>
        <v>0</v>
      </c>
      <c r="G91" s="2" t="str">
        <f>IFERROR((REPLACE(Таблица3[[#This Row],[Статус]],1,SEARCH("$",Таблица3[[#This Row],[Статус]]),"")),"")</f>
        <v/>
      </c>
      <c r="H91" s="21">
        <f>Таблица3[[#This Row],[2021 Балл]]+(Таблица3[[#This Row],[2022 Балл]]*Таблица3[[#This Row],[Коэф.]])</f>
        <v>10.06666667</v>
      </c>
    </row>
    <row r="92" spans="1:8" ht="15.75" x14ac:dyDescent="0.25">
      <c r="A92" t="s">
        <v>424</v>
      </c>
      <c r="B92" s="6">
        <v>215</v>
      </c>
      <c r="C92" s="7">
        <v>0</v>
      </c>
      <c r="D92" s="7">
        <v>23.125</v>
      </c>
      <c r="E92" s="6">
        <v>1</v>
      </c>
      <c r="F92" s="4">
        <f>IFERROR(INDEX(СТД!$B$1:$B$898,MATCH(Таблица3[[#This Row],[Ф.И.О.]],СТД!$A$1:$A$898,0)),0)</f>
        <v>0</v>
      </c>
      <c r="G92" s="2" t="str">
        <f>IFERROR((REPLACE(Таблица3[[#This Row],[Статус]],1,SEARCH("$",Таблица3[[#This Row],[Статус]]),"")),"")</f>
        <v/>
      </c>
      <c r="H92" s="21">
        <f>Таблица3[[#This Row],[2021 Балл]]+(Таблица3[[#This Row],[2022 Балл]]*Таблица3[[#This Row],[Коэф.]])</f>
        <v>23.125</v>
      </c>
    </row>
    <row r="93" spans="1:8" ht="15.75" x14ac:dyDescent="0.25">
      <c r="A93" t="s">
        <v>295</v>
      </c>
      <c r="B93" s="6">
        <v>211</v>
      </c>
      <c r="C93" s="7">
        <v>27</v>
      </c>
      <c r="D93" s="7">
        <v>33.262500000000003</v>
      </c>
      <c r="E93" s="6">
        <v>1</v>
      </c>
      <c r="F93" s="4">
        <f>IFERROR(INDEX(СТД!$B$1:$B$898,MATCH(Таблица3[[#This Row],[Ф.И.О.]],СТД!$A$1:$A$898,0)),0)</f>
        <v>0</v>
      </c>
      <c r="G93" s="2" t="str">
        <f>IFERROR((REPLACE(Таблица3[[#This Row],[Статус]],1,SEARCH("$",Таблица3[[#This Row],[Статус]]),"")),"")</f>
        <v/>
      </c>
      <c r="H93" s="21">
        <f>Таблица3[[#This Row],[2021 Балл]]+(Таблица3[[#This Row],[2022 Балл]]*Таблица3[[#This Row],[Коэф.]])</f>
        <v>60.262500000000003</v>
      </c>
    </row>
    <row r="94" spans="1:8" ht="15.75" x14ac:dyDescent="0.25">
      <c r="A94" t="s">
        <v>336</v>
      </c>
      <c r="B94" s="6">
        <v>453</v>
      </c>
      <c r="C94" s="7">
        <v>0</v>
      </c>
      <c r="D94" s="7">
        <v>6</v>
      </c>
      <c r="E94" s="6">
        <v>1</v>
      </c>
      <c r="F94" s="4">
        <f>IFERROR(INDEX(СТД!$B$1:$B$898,MATCH(Таблица3[[#This Row],[Ф.И.О.]],СТД!$A$1:$A$898,0)),0)</f>
        <v>0</v>
      </c>
      <c r="G94" s="2" t="str">
        <f>IFERROR((REPLACE(Таблица3[[#This Row],[Статус]],1,SEARCH("$",Таблица3[[#This Row],[Статус]]),"")),"")</f>
        <v/>
      </c>
      <c r="H94" s="21">
        <f>Таблица3[[#This Row],[2021 Балл]]+(Таблица3[[#This Row],[2022 Балл]]*Таблица3[[#This Row],[Коэф.]])</f>
        <v>6</v>
      </c>
    </row>
    <row r="95" spans="1:8" ht="15.75" x14ac:dyDescent="0.25">
      <c r="A95" t="s">
        <v>324</v>
      </c>
      <c r="B95" s="6">
        <v>451</v>
      </c>
      <c r="C95" s="7">
        <v>0</v>
      </c>
      <c r="D95" s="7">
        <v>7.2</v>
      </c>
      <c r="E95" s="6">
        <v>1</v>
      </c>
      <c r="F95" s="4">
        <f>IFERROR(INDEX(СТД!$B$1:$B$898,MATCH(Таблица3[[#This Row],[Ф.И.О.]],СТД!$A$1:$A$898,0)),0)</f>
        <v>0</v>
      </c>
      <c r="G95" s="2" t="str">
        <f>IFERROR((REPLACE(Таблица3[[#This Row],[Статус]],1,SEARCH("$",Таблица3[[#This Row],[Статус]]),"")),"")</f>
        <v/>
      </c>
      <c r="H95" s="21">
        <f>Таблица3[[#This Row],[2021 Балл]]+(Таблица3[[#This Row],[2022 Балл]]*Таблица3[[#This Row],[Коэф.]])</f>
        <v>7.2</v>
      </c>
    </row>
    <row r="96" spans="1:8" ht="15.75" x14ac:dyDescent="0.25">
      <c r="A96" t="s">
        <v>308</v>
      </c>
      <c r="B96" s="6">
        <v>211</v>
      </c>
      <c r="C96" s="7">
        <v>0</v>
      </c>
      <c r="D96" s="7">
        <v>3.9</v>
      </c>
      <c r="E96" s="6">
        <v>1.2</v>
      </c>
      <c r="F96" s="4" t="str">
        <f>IFERROR(INDEX(СТД!$B$1:$B$898,MATCH(Таблица3[[#This Row],[Ф.И.О.]],СТД!$A$1:$A$898,0)),0)</f>
        <v>Ильичева Екатерина Александровна$СТД</v>
      </c>
      <c r="G96" s="2" t="str">
        <f>IFERROR((REPLACE(Таблица3[[#This Row],[Статус]],1,SEARCH("$",Таблица3[[#This Row],[Статус]]),"")),"")</f>
        <v>СТД</v>
      </c>
      <c r="H96" s="21">
        <f>Таблица3[[#This Row],[2021 Балл]]+(Таблица3[[#This Row],[2022 Балл]]*Таблица3[[#This Row],[Коэф.]])</f>
        <v>4.68</v>
      </c>
    </row>
    <row r="97" spans="1:8" ht="15.75" x14ac:dyDescent="0.25">
      <c r="A97" t="s">
        <v>408</v>
      </c>
      <c r="B97" s="6">
        <v>213</v>
      </c>
      <c r="C97" s="7">
        <v>0</v>
      </c>
      <c r="D97" s="7">
        <v>10</v>
      </c>
      <c r="E97" s="6">
        <v>1</v>
      </c>
      <c r="F97" s="4">
        <f>IFERROR(INDEX(СТД!$B$1:$B$898,MATCH(Таблица3[[#This Row],[Ф.И.О.]],СТД!$A$1:$A$898,0)),0)</f>
        <v>0</v>
      </c>
      <c r="G97" s="2" t="str">
        <f>IFERROR((REPLACE(Таблица3[[#This Row],[Статус]],1,SEARCH("$",Таблица3[[#This Row],[Статус]]),"")),"")</f>
        <v/>
      </c>
      <c r="H97" s="21">
        <f>Таблица3[[#This Row],[2021 Балл]]+(Таблица3[[#This Row],[2022 Балл]]*Таблица3[[#This Row],[Коэф.]])</f>
        <v>10</v>
      </c>
    </row>
    <row r="98" spans="1:8" ht="15.75" x14ac:dyDescent="0.25">
      <c r="A98" t="s">
        <v>478</v>
      </c>
      <c r="B98" s="6">
        <v>454</v>
      </c>
      <c r="C98" s="7">
        <v>96.53</v>
      </c>
      <c r="D98" s="7">
        <v>36.75</v>
      </c>
      <c r="E98" s="6">
        <v>1</v>
      </c>
      <c r="F98" s="4">
        <f>IFERROR(INDEX(СТД!$B$1:$B$898,MATCH(Таблица3[[#This Row],[Ф.И.О.]],СТД!$A$1:$A$898,0)),0)</f>
        <v>0</v>
      </c>
      <c r="G98" s="2" t="str">
        <f>IFERROR((REPLACE(Таблица3[[#This Row],[Статус]],1,SEARCH("$",Таблица3[[#This Row],[Статус]]),"")),"")</f>
        <v/>
      </c>
      <c r="H98" s="21">
        <f>Таблица3[[#This Row],[2021 Балл]]+(Таблица3[[#This Row],[2022 Балл]]*Таблица3[[#This Row],[Коэф.]])</f>
        <v>133.28</v>
      </c>
    </row>
    <row r="99" spans="1:8" ht="15.75" x14ac:dyDescent="0.25">
      <c r="A99" t="s">
        <v>278</v>
      </c>
      <c r="B99" s="6">
        <v>447</v>
      </c>
      <c r="C99" s="7">
        <v>25.83</v>
      </c>
      <c r="D99" s="7">
        <v>34.380952379999997</v>
      </c>
      <c r="E99" s="6">
        <v>1</v>
      </c>
      <c r="F99" s="4">
        <f>IFERROR(INDEX(СТД!$B$1:$B$898,MATCH(Таблица3[[#This Row],[Ф.И.О.]],СТД!$A$1:$A$898,0)),0)</f>
        <v>0</v>
      </c>
      <c r="G99" s="2" t="str">
        <f>IFERROR((REPLACE(Таблица3[[#This Row],[Статус]],1,SEARCH("$",Таблица3[[#This Row],[Статус]]),"")),"")</f>
        <v/>
      </c>
      <c r="H99" s="21">
        <f>Таблица3[[#This Row],[2021 Балл]]+(Таблица3[[#This Row],[2022 Балл]]*Таблица3[[#This Row],[Коэф.]])</f>
        <v>60.210952379999995</v>
      </c>
    </row>
    <row r="100" spans="1:8" ht="15.75" x14ac:dyDescent="0.25">
      <c r="A100" t="s">
        <v>951</v>
      </c>
      <c r="B100" s="6">
        <v>436</v>
      </c>
      <c r="C100" s="7">
        <v>9</v>
      </c>
      <c r="D100" s="7">
        <v>0</v>
      </c>
      <c r="E100" s="6">
        <v>1</v>
      </c>
      <c r="F100" s="4">
        <f>IFERROR(INDEX(СТД!$B$1:$B$898,MATCH(Таблица3[[#This Row],[Ф.И.О.]],СТД!$A$1:$A$898,0)),0)</f>
        <v>0</v>
      </c>
      <c r="G100" s="2" t="str">
        <f>IFERROR((REPLACE(Таблица3[[#This Row],[Статус]],1,SEARCH("$",Таблица3[[#This Row],[Статус]]),"")),"")</f>
        <v/>
      </c>
      <c r="H100" s="21">
        <f>Таблица3[[#This Row],[2021 Балл]]+(Таблица3[[#This Row],[2022 Балл]]*Таблица3[[#This Row],[Коэф.]])</f>
        <v>9</v>
      </c>
    </row>
    <row r="101" spans="1:8" ht="15.75" x14ac:dyDescent="0.25">
      <c r="A101" t="s">
        <v>952</v>
      </c>
      <c r="B101" s="6">
        <v>440</v>
      </c>
      <c r="C101" s="7">
        <v>26</v>
      </c>
      <c r="D101" s="7">
        <v>0</v>
      </c>
      <c r="E101" s="6">
        <v>1</v>
      </c>
      <c r="F101" s="4">
        <f>IFERROR(INDEX(СТД!$B$1:$B$898,MATCH(Таблица3[[#This Row],[Ф.И.О.]],СТД!$A$1:$A$898,0)),0)</f>
        <v>0</v>
      </c>
      <c r="G101" s="2" t="str">
        <f>IFERROR((REPLACE(Таблица3[[#This Row],[Статус]],1,SEARCH("$",Таблица3[[#This Row],[Статус]]),"")),"")</f>
        <v/>
      </c>
      <c r="H101" s="21">
        <f>Таблица3[[#This Row],[2021 Балл]]+(Таблица3[[#This Row],[2022 Балл]]*Таблица3[[#This Row],[Коэф.]])</f>
        <v>26</v>
      </c>
    </row>
    <row r="102" spans="1:8" ht="15.75" x14ac:dyDescent="0.25">
      <c r="A102" t="s">
        <v>405</v>
      </c>
      <c r="B102" s="6">
        <v>217</v>
      </c>
      <c r="C102" s="7">
        <v>11.28</v>
      </c>
      <c r="D102" s="7">
        <v>71.400000000000006</v>
      </c>
      <c r="E102" s="6">
        <v>1</v>
      </c>
      <c r="F102" s="4">
        <f>IFERROR(INDEX(СТД!$B$1:$B$898,MATCH(Таблица3[[#This Row],[Ф.И.О.]],СТД!$A$1:$A$898,0)),0)</f>
        <v>0</v>
      </c>
      <c r="G102" s="2" t="str">
        <f>IFERROR((REPLACE(Таблица3[[#This Row],[Статус]],1,SEARCH("$",Таблица3[[#This Row],[Статус]]),"")),"")</f>
        <v/>
      </c>
      <c r="H102" s="21">
        <f>Таблица3[[#This Row],[2021 Балл]]+(Таблица3[[#This Row],[2022 Балл]]*Таблица3[[#This Row],[Коэф.]])</f>
        <v>82.68</v>
      </c>
    </row>
    <row r="103" spans="1:8" ht="15.75" x14ac:dyDescent="0.25">
      <c r="A103" t="s">
        <v>388</v>
      </c>
      <c r="B103" s="6">
        <v>220</v>
      </c>
      <c r="C103" s="7">
        <v>6.92</v>
      </c>
      <c r="D103" s="7">
        <v>14.371212119999999</v>
      </c>
      <c r="E103" s="6">
        <v>1</v>
      </c>
      <c r="F103" s="4">
        <f>IFERROR(INDEX(СТД!$B$1:$B$898,MATCH(Таблица3[[#This Row],[Ф.И.О.]],СТД!$A$1:$A$898,0)),0)</f>
        <v>0</v>
      </c>
      <c r="G103" s="2" t="str">
        <f>IFERROR((REPLACE(Таблица3[[#This Row],[Статус]],1,SEARCH("$",Таблица3[[#This Row],[Статус]]),"")),"")</f>
        <v/>
      </c>
      <c r="H103" s="21">
        <f>Таблица3[[#This Row],[2021 Балл]]+(Таблица3[[#This Row],[2022 Балл]]*Таблица3[[#This Row],[Коэф.]])</f>
        <v>21.291212119999997</v>
      </c>
    </row>
    <row r="104" spans="1:8" ht="15.75" x14ac:dyDescent="0.25">
      <c r="A104" t="s">
        <v>953</v>
      </c>
      <c r="B104" s="6">
        <v>452</v>
      </c>
      <c r="C104" s="7">
        <v>6.17</v>
      </c>
      <c r="D104" s="7">
        <v>0</v>
      </c>
      <c r="E104" s="6">
        <v>1.2</v>
      </c>
      <c r="F104" s="3" t="str">
        <f>IFERROR(INDEX(СТД!$B$1:$B$898,MATCH(Таблица3[[#This Row],[Ф.И.О.]],СТД!$A$1:$A$898,0)),0)</f>
        <v>Калугина Анастасия Дмитриевна$СТД</v>
      </c>
      <c r="G104" s="2" t="str">
        <f>IFERROR((REPLACE(Таблица3[[#This Row],[Статус]],1,SEARCH("$",Таблица3[[#This Row],[Статус]]),"")),"")</f>
        <v>СТД</v>
      </c>
      <c r="H104" s="21">
        <f>Таблица3[[#This Row],[2021 Балл]]+(Таблица3[[#This Row],[2022 Балл]]*Таблица3[[#This Row],[Коэф.]])</f>
        <v>6.17</v>
      </c>
    </row>
    <row r="105" spans="1:8" ht="15.75" x14ac:dyDescent="0.25">
      <c r="A105" t="s">
        <v>341</v>
      </c>
      <c r="B105" s="6">
        <v>772</v>
      </c>
      <c r="C105" s="7">
        <v>63.3</v>
      </c>
      <c r="D105" s="7">
        <v>53.1</v>
      </c>
      <c r="E105" s="6">
        <v>1</v>
      </c>
      <c r="F105" s="4">
        <f>IFERROR(INDEX(СТД!$B$1:$B$898,MATCH(Таблица3[[#This Row],[Ф.И.О.]],СТД!$A$1:$A$898,0)),0)</f>
        <v>0</v>
      </c>
      <c r="G105" s="2" t="str">
        <f>IFERROR((REPLACE(Таблица3[[#This Row],[Статус]],1,SEARCH("$",Таблица3[[#This Row],[Статус]]),"")),"")</f>
        <v/>
      </c>
      <c r="H105" s="21">
        <f>Таблица3[[#This Row],[2021 Балл]]+(Таблица3[[#This Row],[2022 Балл]]*Таблица3[[#This Row],[Коэф.]])</f>
        <v>116.4</v>
      </c>
    </row>
    <row r="106" spans="1:8" ht="15.75" x14ac:dyDescent="0.25">
      <c r="A106" t="s">
        <v>355</v>
      </c>
      <c r="B106" s="6">
        <v>219</v>
      </c>
      <c r="C106" s="7">
        <v>15.6</v>
      </c>
      <c r="D106" s="7">
        <v>5.6749999999999998</v>
      </c>
      <c r="E106" s="6">
        <v>1</v>
      </c>
      <c r="F106" s="4">
        <f>IFERROR(INDEX(СТД!$B$1:$B$898,MATCH(Таблица3[[#This Row],[Ф.И.О.]],СТД!$A$1:$A$898,0)),0)</f>
        <v>0</v>
      </c>
      <c r="G106" s="2" t="str">
        <f>IFERROR((REPLACE(Таблица3[[#This Row],[Статус]],1,SEARCH("$",Таблица3[[#This Row],[Статус]]),"")),"")</f>
        <v/>
      </c>
      <c r="H106" s="21">
        <f>Таблица3[[#This Row],[2021 Балл]]+(Таблица3[[#This Row],[2022 Балл]]*Таблица3[[#This Row],[Коэф.]])</f>
        <v>21.274999999999999</v>
      </c>
    </row>
    <row r="107" spans="1:8" ht="15.75" x14ac:dyDescent="0.25">
      <c r="A107" t="s">
        <v>312</v>
      </c>
      <c r="B107" s="6">
        <v>449</v>
      </c>
      <c r="C107" s="7">
        <v>8.1999999999999993</v>
      </c>
      <c r="D107" s="7">
        <v>26.625</v>
      </c>
      <c r="E107" s="6">
        <v>1.2</v>
      </c>
      <c r="F107" s="3" t="str">
        <f>IFERROR(INDEX(СТД!$B$1:$B$898,MATCH(Таблица3[[#This Row],[Ф.И.О.]],СТД!$A$1:$A$898,0)),0)</f>
        <v>Карпович Захар Алексеевич$СТД</v>
      </c>
      <c r="G107" s="2" t="str">
        <f>IFERROR((REPLACE(Таблица3[[#This Row],[Статус]],1,SEARCH("$",Таблица3[[#This Row],[Статус]]),"")),"")</f>
        <v>СТД</v>
      </c>
      <c r="H107" s="21">
        <f>Таблица3[[#This Row],[2021 Балл]]+(Таблица3[[#This Row],[2022 Балл]]*Таблица3[[#This Row],[Коэф.]])</f>
        <v>40.15</v>
      </c>
    </row>
    <row r="108" spans="1:8" ht="15.75" x14ac:dyDescent="0.25">
      <c r="A108" t="s">
        <v>454</v>
      </c>
      <c r="B108" s="6">
        <v>284</v>
      </c>
      <c r="C108" s="7">
        <v>0</v>
      </c>
      <c r="D108" s="7">
        <v>20.366666670000001</v>
      </c>
      <c r="E108" s="6">
        <v>1.2</v>
      </c>
      <c r="F108" s="3" t="str">
        <f>IFERROR(INDEX(СТД!$B$1:$B$898,MATCH(Таблица3[[#This Row],[Ф.И.О.]],СТД!$A$1:$A$898,0)),0)</f>
        <v>Картозия Андрей Акакиевич$КАНД/ДОКТ</v>
      </c>
      <c r="G108" s="2" t="str">
        <f>IFERROR((REPLACE(Таблица3[[#This Row],[Статус]],1,SEARCH("$",Таблица3[[#This Row],[Статус]]),"")),"")</f>
        <v>КАНД/ДОКТ</v>
      </c>
      <c r="H108" s="21">
        <f>Таблица3[[#This Row],[2021 Балл]]+(Таблица3[[#This Row],[2022 Балл]]*Таблица3[[#This Row],[Коэф.]])</f>
        <v>24.440000004000002</v>
      </c>
    </row>
    <row r="109" spans="1:8" ht="15.75" x14ac:dyDescent="0.25">
      <c r="A109" t="s">
        <v>309</v>
      </c>
      <c r="B109" s="6">
        <v>445</v>
      </c>
      <c r="C109" s="7">
        <v>23.52</v>
      </c>
      <c r="D109" s="7">
        <v>27.166666670000001</v>
      </c>
      <c r="E109" s="6">
        <v>1</v>
      </c>
      <c r="F109" s="4">
        <f>IFERROR(INDEX(СТД!$B$1:$B$898,MATCH(Таблица3[[#This Row],[Ф.И.О.]],СТД!$A$1:$A$898,0)),0)</f>
        <v>0</v>
      </c>
      <c r="G109" s="2" t="str">
        <f>IFERROR((REPLACE(Таблица3[[#This Row],[Статус]],1,SEARCH("$",Таблица3[[#This Row],[Статус]]),"")),"")</f>
        <v/>
      </c>
      <c r="H109" s="21">
        <f>Таблица3[[#This Row],[2021 Балл]]+(Таблица3[[#This Row],[2022 Балл]]*Таблица3[[#This Row],[Коэф.]])</f>
        <v>50.686666670000001</v>
      </c>
    </row>
    <row r="110" spans="1:8" ht="15.75" x14ac:dyDescent="0.25">
      <c r="A110" t="s">
        <v>470</v>
      </c>
      <c r="B110" s="6">
        <v>445</v>
      </c>
      <c r="C110" s="7">
        <v>23.8</v>
      </c>
      <c r="D110" s="7">
        <v>36.833333330000002</v>
      </c>
      <c r="E110" s="6">
        <v>1</v>
      </c>
      <c r="F110" s="4">
        <f>IFERROR(INDEX(СТД!$B$1:$B$898,MATCH(Таблица3[[#This Row],[Ф.И.О.]],СТД!$A$1:$A$898,0)),0)</f>
        <v>0</v>
      </c>
      <c r="G110" s="2" t="str">
        <f>IFERROR((REPLACE(Таблица3[[#This Row],[Статус]],1,SEARCH("$",Таблица3[[#This Row],[Статус]]),"")),"")</f>
        <v/>
      </c>
      <c r="H110" s="21">
        <f>Таблица3[[#This Row],[2021 Балл]]+(Таблица3[[#This Row],[2022 Балл]]*Таблица3[[#This Row],[Коэф.]])</f>
        <v>60.633333329999999</v>
      </c>
    </row>
    <row r="111" spans="1:8" ht="15.75" x14ac:dyDescent="0.25">
      <c r="A111" t="s">
        <v>954</v>
      </c>
      <c r="B111" s="6">
        <v>775</v>
      </c>
      <c r="C111" s="7">
        <v>6</v>
      </c>
      <c r="D111" s="7">
        <v>0</v>
      </c>
      <c r="E111" s="6">
        <v>1</v>
      </c>
      <c r="F111" s="4">
        <f>IFERROR(INDEX(СТД!$B$1:$B$898,MATCH(Таблица3[[#This Row],[Ф.И.О.]],СТД!$A$1:$A$898,0)),0)</f>
        <v>0</v>
      </c>
      <c r="G111" s="2" t="str">
        <f>IFERROR((REPLACE(Таблица3[[#This Row],[Статус]],1,SEARCH("$",Таблица3[[#This Row],[Статус]]),"")),"")</f>
        <v/>
      </c>
      <c r="H111" s="21">
        <f>Таблица3[[#This Row],[2021 Балл]]+(Таблица3[[#This Row],[2022 Балл]]*Таблица3[[#This Row],[Коэф.]])</f>
        <v>6</v>
      </c>
    </row>
    <row r="112" spans="1:8" ht="15.75" x14ac:dyDescent="0.25">
      <c r="A112" t="s">
        <v>379</v>
      </c>
      <c r="B112" s="6">
        <v>218</v>
      </c>
      <c r="C112" s="7">
        <v>3.09</v>
      </c>
      <c r="D112" s="7">
        <v>11.8</v>
      </c>
      <c r="E112" s="6">
        <v>1</v>
      </c>
      <c r="F112" s="4">
        <f>IFERROR(INDEX(СТД!$B$1:$B$898,MATCH(Таблица3[[#This Row],[Ф.И.О.]],СТД!$A$1:$A$898,0)),0)</f>
        <v>0</v>
      </c>
      <c r="G112" s="2" t="str">
        <f>IFERROR((REPLACE(Таблица3[[#This Row],[Статус]],1,SEARCH("$",Таблица3[[#This Row],[Статус]]),"")),"")</f>
        <v/>
      </c>
      <c r="H112" s="21">
        <f>Таблица3[[#This Row],[2021 Балл]]+(Таблица3[[#This Row],[2022 Балл]]*Таблица3[[#This Row],[Коэф.]])</f>
        <v>14.89</v>
      </c>
    </row>
    <row r="113" spans="1:8" ht="15.75" x14ac:dyDescent="0.25">
      <c r="A113" t="s">
        <v>349</v>
      </c>
      <c r="B113" s="6">
        <v>775</v>
      </c>
      <c r="C113" s="7">
        <v>0</v>
      </c>
      <c r="D113" s="7">
        <v>6</v>
      </c>
      <c r="E113" s="6">
        <v>1</v>
      </c>
      <c r="F113" s="4">
        <f>IFERROR(INDEX(СТД!$B$1:$B$898,MATCH(Таблица3[[#This Row],[Ф.И.О.]],СТД!$A$1:$A$898,0)),0)</f>
        <v>0</v>
      </c>
      <c r="G113" s="2" t="str">
        <f>IFERROR((REPLACE(Таблица3[[#This Row],[Статус]],1,SEARCH("$",Таблица3[[#This Row],[Статус]]),"")),"")</f>
        <v/>
      </c>
      <c r="H113" s="21">
        <f>Таблица3[[#This Row],[2021 Балл]]+(Таблица3[[#This Row],[2022 Балл]]*Таблица3[[#This Row],[Коэф.]])</f>
        <v>6</v>
      </c>
    </row>
    <row r="114" spans="1:8" ht="15.75" x14ac:dyDescent="0.25">
      <c r="A114" t="s">
        <v>377</v>
      </c>
      <c r="B114" s="6">
        <v>218</v>
      </c>
      <c r="C114" s="7">
        <v>0</v>
      </c>
      <c r="D114" s="7">
        <v>31.285714290000001</v>
      </c>
      <c r="E114" s="6">
        <v>1</v>
      </c>
      <c r="F114" s="4">
        <f>IFERROR(INDEX(СТД!$B$1:$B$898,MATCH(Таблица3[[#This Row],[Ф.И.О.]],СТД!$A$1:$A$898,0)),0)</f>
        <v>0</v>
      </c>
      <c r="G114" s="2" t="str">
        <f>IFERROR((REPLACE(Таблица3[[#This Row],[Статус]],1,SEARCH("$",Таблица3[[#This Row],[Статус]]),"")),"")</f>
        <v/>
      </c>
      <c r="H114" s="21">
        <f>Таблица3[[#This Row],[2021 Балл]]+(Таблица3[[#This Row],[2022 Балл]]*Таблица3[[#This Row],[Коэф.]])</f>
        <v>31.285714290000001</v>
      </c>
    </row>
    <row r="115" spans="1:8" ht="15.75" x14ac:dyDescent="0.25">
      <c r="A115" t="s">
        <v>955</v>
      </c>
      <c r="B115" s="6">
        <v>447</v>
      </c>
      <c r="C115" s="7">
        <v>12.37</v>
      </c>
      <c r="D115" s="7">
        <v>0</v>
      </c>
      <c r="E115" s="6">
        <v>1.2</v>
      </c>
      <c r="F115" s="3" t="str">
        <f>IFERROR(INDEX(СТД!$B$1:$B$898,MATCH(Таблица3[[#This Row],[Ф.И.О.]],СТД!$A$1:$A$898,0)),0)</f>
        <v>Климов Александр Олегович$СТД</v>
      </c>
      <c r="G115" s="2" t="str">
        <f>IFERROR((REPLACE(Таблица3[[#This Row],[Статус]],1,SEARCH("$",Таблица3[[#This Row],[Статус]]),"")),"")</f>
        <v>СТД</v>
      </c>
      <c r="H115" s="21">
        <f>Таблица3[[#This Row],[2021 Балл]]+(Таблица3[[#This Row],[2022 Балл]]*Таблица3[[#This Row],[Коэф.]])</f>
        <v>12.37</v>
      </c>
    </row>
    <row r="116" spans="1:8" ht="15.75" x14ac:dyDescent="0.25">
      <c r="A116" t="s">
        <v>956</v>
      </c>
      <c r="B116" s="6">
        <v>451</v>
      </c>
      <c r="C116" s="7">
        <v>9</v>
      </c>
      <c r="D116" s="7">
        <v>0</v>
      </c>
      <c r="E116" s="6">
        <v>1</v>
      </c>
      <c r="F116" s="4">
        <f>IFERROR(INDEX(СТД!$B$1:$B$898,MATCH(Таблица3[[#This Row],[Ф.И.О.]],СТД!$A$1:$A$898,0)),0)</f>
        <v>0</v>
      </c>
      <c r="G116" s="2" t="str">
        <f>IFERROR((REPLACE(Таблица3[[#This Row],[Статус]],1,SEARCH("$",Таблица3[[#This Row],[Статус]]),"")),"")</f>
        <v/>
      </c>
      <c r="H116" s="21">
        <f>Таблица3[[#This Row],[2021 Балл]]+(Таблица3[[#This Row],[2022 Балл]]*Таблица3[[#This Row],[Коэф.]])</f>
        <v>9</v>
      </c>
    </row>
    <row r="117" spans="1:8" ht="15.75" x14ac:dyDescent="0.25">
      <c r="A117" t="s">
        <v>337</v>
      </c>
      <c r="B117" s="6">
        <v>453</v>
      </c>
      <c r="C117" s="7">
        <v>22.68</v>
      </c>
      <c r="D117" s="7">
        <v>6</v>
      </c>
      <c r="E117" s="6">
        <v>1</v>
      </c>
      <c r="F117" s="4">
        <f>IFERROR(INDEX(СТД!$B$1:$B$898,MATCH(Таблица3[[#This Row],[Ф.И.О.]],СТД!$A$1:$A$898,0)),0)</f>
        <v>0</v>
      </c>
      <c r="G117" s="2" t="str">
        <f>IFERROR((REPLACE(Таблица3[[#This Row],[Статус]],1,SEARCH("$",Таблица3[[#This Row],[Статус]]),"")),"")</f>
        <v/>
      </c>
      <c r="H117" s="21">
        <f>Таблица3[[#This Row],[2021 Балл]]+(Таблица3[[#This Row],[2022 Балл]]*Таблица3[[#This Row],[Коэф.]])</f>
        <v>28.68</v>
      </c>
    </row>
    <row r="118" spans="1:8" ht="15.75" x14ac:dyDescent="0.25">
      <c r="A118" t="s">
        <v>414</v>
      </c>
      <c r="B118" s="6">
        <v>214</v>
      </c>
      <c r="C118" s="7">
        <v>21</v>
      </c>
      <c r="D118" s="7">
        <v>5.3333333300000003</v>
      </c>
      <c r="E118" s="6">
        <v>1</v>
      </c>
      <c r="F118" s="4">
        <f>IFERROR(INDEX(СТД!$B$1:$B$898,MATCH(Таблица3[[#This Row],[Ф.И.О.]],СТД!$A$1:$A$898,0)),0)</f>
        <v>0</v>
      </c>
      <c r="G118" s="2" t="str">
        <f>IFERROR((REPLACE(Таблица3[[#This Row],[Статус]],1,SEARCH("$",Таблица3[[#This Row],[Статус]]),"")),"")</f>
        <v/>
      </c>
      <c r="H118" s="21">
        <f>Таблица3[[#This Row],[2021 Балл]]+(Таблица3[[#This Row],[2022 Балл]]*Таблица3[[#This Row],[Коэф.]])</f>
        <v>26.333333330000002</v>
      </c>
    </row>
    <row r="119" spans="1:8" ht="15.75" x14ac:dyDescent="0.25">
      <c r="A119" t="s">
        <v>284</v>
      </c>
      <c r="B119" s="6">
        <v>447</v>
      </c>
      <c r="C119" s="7">
        <v>42.41</v>
      </c>
      <c r="D119" s="7">
        <v>25.44230769</v>
      </c>
      <c r="E119" s="6">
        <v>1</v>
      </c>
      <c r="F119" s="4">
        <f>IFERROR(INDEX(СТД!$B$1:$B$898,MATCH(Таблица3[[#This Row],[Ф.И.О.]],СТД!$A$1:$A$898,0)),0)</f>
        <v>0</v>
      </c>
      <c r="G119" s="2" t="str">
        <f>IFERROR((REPLACE(Таблица3[[#This Row],[Статус]],1,SEARCH("$",Таблица3[[#This Row],[Статус]]),"")),"")</f>
        <v/>
      </c>
      <c r="H119" s="21">
        <f>Таблица3[[#This Row],[2021 Балл]]+(Таблица3[[#This Row],[2022 Балл]]*Таблица3[[#This Row],[Коэф.]])</f>
        <v>67.852307690000004</v>
      </c>
    </row>
    <row r="120" spans="1:8" ht="15.75" x14ac:dyDescent="0.25">
      <c r="A120" t="s">
        <v>279</v>
      </c>
      <c r="B120" s="6">
        <v>447</v>
      </c>
      <c r="C120" s="7">
        <v>0</v>
      </c>
      <c r="D120" s="7">
        <v>7</v>
      </c>
      <c r="E120" s="6">
        <v>1</v>
      </c>
      <c r="F120" s="4">
        <f>IFERROR(INDEX(СТД!$B$1:$B$898,MATCH(Таблица3[[#This Row],[Ф.И.О.]],СТД!$A$1:$A$898,0)),0)</f>
        <v>0</v>
      </c>
      <c r="G120" s="2" t="str">
        <f>IFERROR((REPLACE(Таблица3[[#This Row],[Статус]],1,SEARCH("$",Таблица3[[#This Row],[Статус]]),"")),"")</f>
        <v/>
      </c>
      <c r="H120" s="21">
        <f>Таблица3[[#This Row],[2021 Балл]]+(Таблица3[[#This Row],[2022 Балл]]*Таблица3[[#This Row],[Коэф.]])</f>
        <v>7</v>
      </c>
    </row>
    <row r="121" spans="1:8" ht="15.75" x14ac:dyDescent="0.25">
      <c r="A121" t="s">
        <v>348</v>
      </c>
      <c r="B121" s="6">
        <v>772</v>
      </c>
      <c r="C121" s="7">
        <v>24</v>
      </c>
      <c r="D121" s="7">
        <v>18.45</v>
      </c>
      <c r="E121" s="6">
        <v>1</v>
      </c>
      <c r="F121" s="4">
        <f>IFERROR(INDEX(СТД!$B$1:$B$898,MATCH(Таблица3[[#This Row],[Ф.И.О.]],СТД!$A$1:$A$898,0)),0)</f>
        <v>0</v>
      </c>
      <c r="G121" s="2" t="str">
        <f>IFERROR((REPLACE(Таблица3[[#This Row],[Статус]],1,SEARCH("$",Таблица3[[#This Row],[Статус]]),"")),"")</f>
        <v/>
      </c>
      <c r="H121" s="21">
        <f>Таблица3[[#This Row],[2021 Балл]]+(Таблица3[[#This Row],[2022 Балл]]*Таблица3[[#This Row],[Коэф.]])</f>
        <v>42.45</v>
      </c>
    </row>
    <row r="122" spans="1:8" ht="15.75" x14ac:dyDescent="0.25">
      <c r="A122" t="s">
        <v>428</v>
      </c>
      <c r="B122" s="6">
        <v>452</v>
      </c>
      <c r="C122" s="7">
        <v>180.09</v>
      </c>
      <c r="D122" s="7">
        <v>61.716666670000002</v>
      </c>
      <c r="E122" s="6">
        <v>1</v>
      </c>
      <c r="F122" s="4">
        <f>IFERROR(INDEX(СТД!$B$1:$B$898,MATCH(Таблица3[[#This Row],[Ф.И.О.]],СТД!$A$1:$A$898,0)),0)</f>
        <v>0</v>
      </c>
      <c r="G122" s="2" t="str">
        <f>IFERROR((REPLACE(Таблица3[[#This Row],[Статус]],1,SEARCH("$",Таблица3[[#This Row],[Статус]]),"")),"")</f>
        <v/>
      </c>
      <c r="H122" s="21">
        <f>Таблица3[[#This Row],[2021 Балл]]+(Таблица3[[#This Row],[2022 Балл]]*Таблица3[[#This Row],[Коэф.]])</f>
        <v>241.80666667</v>
      </c>
    </row>
    <row r="123" spans="1:8" ht="15.75" x14ac:dyDescent="0.25">
      <c r="A123" t="s">
        <v>292</v>
      </c>
      <c r="B123" s="6">
        <v>211</v>
      </c>
      <c r="C123" s="7">
        <v>34.79</v>
      </c>
      <c r="D123" s="7">
        <v>33.371428569999999</v>
      </c>
      <c r="E123" s="6">
        <v>1</v>
      </c>
      <c r="F123" s="4">
        <f>IFERROR(INDEX(СТД!$B$1:$B$898,MATCH(Таблица3[[#This Row],[Ф.И.О.]],СТД!$A$1:$A$898,0)),0)</f>
        <v>0</v>
      </c>
      <c r="G123" s="2" t="str">
        <f>IFERROR((REPLACE(Таблица3[[#This Row],[Статус]],1,SEARCH("$",Таблица3[[#This Row],[Статус]]),"")),"")</f>
        <v/>
      </c>
      <c r="H123" s="21">
        <f>Таблица3[[#This Row],[2021 Балл]]+(Таблица3[[#This Row],[2022 Балл]]*Таблица3[[#This Row],[Коэф.]])</f>
        <v>68.161428569999998</v>
      </c>
    </row>
    <row r="124" spans="1:8" ht="15.75" x14ac:dyDescent="0.25">
      <c r="A124" t="s">
        <v>472</v>
      </c>
      <c r="B124" s="6">
        <v>212</v>
      </c>
      <c r="C124" s="7">
        <v>13.98</v>
      </c>
      <c r="D124" s="7">
        <v>12.438095240000001</v>
      </c>
      <c r="E124" s="6">
        <v>1</v>
      </c>
      <c r="F124" s="4">
        <f>IFERROR(INDEX(СТД!$B$1:$B$898,MATCH(Таблица3[[#This Row],[Ф.И.О.]],СТД!$A$1:$A$898,0)),0)</f>
        <v>0</v>
      </c>
      <c r="G124" s="2" t="str">
        <f>IFERROR((REPLACE(Таблица3[[#This Row],[Статус]],1,SEARCH("$",Таблица3[[#This Row],[Статус]]),"")),"")</f>
        <v/>
      </c>
      <c r="H124" s="21">
        <f>Таблица3[[#This Row],[2021 Балл]]+(Таблица3[[#This Row],[2022 Балл]]*Таблица3[[#This Row],[Коэф.]])</f>
        <v>26.41809524</v>
      </c>
    </row>
    <row r="125" spans="1:8" ht="15.75" x14ac:dyDescent="0.25">
      <c r="A125" t="s">
        <v>285</v>
      </c>
      <c r="B125" s="6">
        <v>447</v>
      </c>
      <c r="C125" s="7">
        <v>42.41</v>
      </c>
      <c r="D125" s="7">
        <v>25.44230769</v>
      </c>
      <c r="E125" s="6">
        <v>1</v>
      </c>
      <c r="F125" s="4">
        <f>IFERROR(INDEX(СТД!$B$1:$B$898,MATCH(Таблица3[[#This Row],[Ф.И.О.]],СТД!$A$1:$A$898,0)),0)</f>
        <v>0</v>
      </c>
      <c r="G125" s="2" t="str">
        <f>IFERROR((REPLACE(Таблица3[[#This Row],[Статус]],1,SEARCH("$",Таблица3[[#This Row],[Статус]]),"")),"")</f>
        <v/>
      </c>
      <c r="H125" s="21">
        <f>Таблица3[[#This Row],[2021 Балл]]+(Таблица3[[#This Row],[2022 Балл]]*Таблица3[[#This Row],[Коэф.]])</f>
        <v>67.852307690000004</v>
      </c>
    </row>
    <row r="126" spans="1:8" ht="15.75" x14ac:dyDescent="0.25">
      <c r="A126" t="s">
        <v>282</v>
      </c>
      <c r="B126" s="6">
        <v>447</v>
      </c>
      <c r="C126" s="7">
        <v>92.11</v>
      </c>
      <c r="D126" s="7">
        <v>63.314942899999998</v>
      </c>
      <c r="E126" s="6">
        <v>1.2</v>
      </c>
      <c r="F126" s="3" t="str">
        <f>IFERROR(INDEX(СТД!$B$1:$B$898,MATCH(Таблица3[[#This Row],[Ф.И.О.]],СТД!$A$1:$A$898,0)),0)</f>
        <v>Кох Константин Александрович$КАНД/ДОКТ</v>
      </c>
      <c r="G126" s="2" t="str">
        <f>IFERROR((REPLACE(Таблица3[[#This Row],[Статус]],1,SEARCH("$",Таблица3[[#This Row],[Статус]]),"")),"")</f>
        <v>КАНД/ДОКТ</v>
      </c>
      <c r="H126" s="21">
        <f>Таблица3[[#This Row],[2021 Балл]]+(Таблица3[[#This Row],[2022 Балл]]*Таблица3[[#This Row],[Коэф.]])</f>
        <v>168.08793148000001</v>
      </c>
    </row>
    <row r="127" spans="1:8" ht="15.75" x14ac:dyDescent="0.25">
      <c r="A127" t="s">
        <v>274</v>
      </c>
      <c r="B127" s="6">
        <v>440</v>
      </c>
      <c r="C127" s="7">
        <v>38.56</v>
      </c>
      <c r="D127" s="7">
        <v>22.25</v>
      </c>
      <c r="E127" s="6">
        <v>1</v>
      </c>
      <c r="F127" s="4">
        <f>IFERROR(INDEX(СТД!$B$1:$B$898,MATCH(Таблица3[[#This Row],[Ф.И.О.]],СТД!$A$1:$A$898,0)),0)</f>
        <v>0</v>
      </c>
      <c r="G127" s="2" t="str">
        <f>IFERROR((REPLACE(Таблица3[[#This Row],[Статус]],1,SEARCH("$",Таблица3[[#This Row],[Статус]]),"")),"")</f>
        <v/>
      </c>
      <c r="H127" s="21">
        <f>Таблица3[[#This Row],[2021 Балл]]+(Таблица3[[#This Row],[2022 Балл]]*Таблица3[[#This Row],[Коэф.]])</f>
        <v>60.81</v>
      </c>
    </row>
    <row r="128" spans="1:8" ht="15.75" x14ac:dyDescent="0.25">
      <c r="A128" t="s">
        <v>453</v>
      </c>
      <c r="B128" s="6">
        <v>284</v>
      </c>
      <c r="C128" s="7">
        <v>29.52</v>
      </c>
      <c r="D128" s="7">
        <v>12.317582420000001</v>
      </c>
      <c r="E128" s="6">
        <v>1</v>
      </c>
      <c r="F128" s="4">
        <f>IFERROR(INDEX(СТД!$B$1:$B$898,MATCH(Таблица3[[#This Row],[Ф.И.О.]],СТД!$A$1:$A$898,0)),0)</f>
        <v>0</v>
      </c>
      <c r="G128" s="2" t="str">
        <f>IFERROR((REPLACE(Таблица3[[#This Row],[Статус]],1,SEARCH("$",Таблица3[[#This Row],[Статус]]),"")),"")</f>
        <v/>
      </c>
      <c r="H128" s="21">
        <f>Таблица3[[#This Row],[2021 Балл]]+(Таблица3[[#This Row],[2022 Балл]]*Таблица3[[#This Row],[Коэф.]])</f>
        <v>41.837582420000004</v>
      </c>
    </row>
    <row r="129" spans="1:8" ht="15.75" x14ac:dyDescent="0.25">
      <c r="A129" t="s">
        <v>290</v>
      </c>
      <c r="B129" s="6">
        <v>447</v>
      </c>
      <c r="C129" s="7">
        <v>11.7</v>
      </c>
      <c r="D129" s="7">
        <v>1.71428571</v>
      </c>
      <c r="E129" s="6">
        <v>1</v>
      </c>
      <c r="F129" s="4">
        <f>IFERROR(INDEX(СТД!$B$1:$B$898,MATCH(Таблица3[[#This Row],[Ф.И.О.]],СТД!$A$1:$A$898,0)),0)</f>
        <v>0</v>
      </c>
      <c r="G129" s="2" t="str">
        <f>IFERROR((REPLACE(Таблица3[[#This Row],[Статус]],1,SEARCH("$",Таблица3[[#This Row],[Статус]]),"")),"")</f>
        <v/>
      </c>
      <c r="H129" s="21">
        <f>Таблица3[[#This Row],[2021 Балл]]+(Таблица3[[#This Row],[2022 Балл]]*Таблица3[[#This Row],[Коэф.]])</f>
        <v>13.41428571</v>
      </c>
    </row>
    <row r="130" spans="1:8" ht="15.75" x14ac:dyDescent="0.25">
      <c r="A130" t="s">
        <v>381</v>
      </c>
      <c r="B130" s="6">
        <v>216</v>
      </c>
      <c r="C130" s="7">
        <v>28.5</v>
      </c>
      <c r="D130" s="7">
        <v>13.16666667</v>
      </c>
      <c r="E130" s="6">
        <v>1</v>
      </c>
      <c r="F130" s="4">
        <f>IFERROR(INDEX(СТД!$B$1:$B$898,MATCH(Таблица3[[#This Row],[Ф.И.О.]],СТД!$A$1:$A$898,0)),0)</f>
        <v>0</v>
      </c>
      <c r="G130" s="2" t="str">
        <f>IFERROR((REPLACE(Таблица3[[#This Row],[Статус]],1,SEARCH("$",Таблица3[[#This Row],[Статус]]),"")),"")</f>
        <v/>
      </c>
      <c r="H130" s="21">
        <f>Таблица3[[#This Row],[2021 Балл]]+(Таблица3[[#This Row],[2022 Балл]]*Таблица3[[#This Row],[Коэф.]])</f>
        <v>41.666666669999998</v>
      </c>
    </row>
    <row r="131" spans="1:8" ht="15.75" x14ac:dyDescent="0.25">
      <c r="A131" t="s">
        <v>334</v>
      </c>
      <c r="B131" s="6">
        <v>453</v>
      </c>
      <c r="C131" s="7">
        <v>0</v>
      </c>
      <c r="D131" s="7">
        <v>18</v>
      </c>
      <c r="E131" s="6">
        <v>1</v>
      </c>
      <c r="F131" s="4">
        <f>IFERROR(INDEX(СТД!$B$1:$B$898,MATCH(Таблица3[[#This Row],[Ф.И.О.]],СТД!$A$1:$A$898,0)),0)</f>
        <v>0</v>
      </c>
      <c r="G131" s="2" t="str">
        <f>IFERROR((REPLACE(Таблица3[[#This Row],[Статус]],1,SEARCH("$",Таблица3[[#This Row],[Статус]]),"")),"")</f>
        <v/>
      </c>
      <c r="H131" s="21">
        <f>Таблица3[[#This Row],[2021 Балл]]+(Таблица3[[#This Row],[2022 Балл]]*Таблица3[[#This Row],[Коэф.]])</f>
        <v>18</v>
      </c>
    </row>
    <row r="132" spans="1:8" ht="15.75" x14ac:dyDescent="0.25">
      <c r="A132" t="s">
        <v>430</v>
      </c>
      <c r="B132" s="6">
        <v>215</v>
      </c>
      <c r="C132" s="7">
        <v>23.4</v>
      </c>
      <c r="D132" s="7">
        <v>16</v>
      </c>
      <c r="E132" s="6">
        <v>1.2</v>
      </c>
      <c r="F132" s="3" t="str">
        <f>IFERROR(INDEX(СТД!$B$1:$B$898,MATCH(Таблица3[[#This Row],[Ф.И.О.]],СТД!$A$1:$A$898,0)),0)</f>
        <v>Крук Михаил Николаевич$СТД</v>
      </c>
      <c r="G132" s="2" t="str">
        <f>IFERROR((REPLACE(Таблица3[[#This Row],[Статус]],1,SEARCH("$",Таблица3[[#This Row],[Статус]]),"")),"")</f>
        <v>СТД</v>
      </c>
      <c r="H132" s="21">
        <f>Таблица3[[#This Row],[2021 Балл]]+(Таблица3[[#This Row],[2022 Балл]]*Таблица3[[#This Row],[Коэф.]])</f>
        <v>42.599999999999994</v>
      </c>
    </row>
    <row r="133" spans="1:8" ht="15.75" x14ac:dyDescent="0.25">
      <c r="A133" t="s">
        <v>271</v>
      </c>
      <c r="B133" s="6">
        <v>440</v>
      </c>
      <c r="C133" s="7">
        <v>14.4</v>
      </c>
      <c r="D133" s="7">
        <v>7.2</v>
      </c>
      <c r="E133" s="6">
        <v>1</v>
      </c>
      <c r="F133" s="4">
        <f>IFERROR(INDEX(СТД!$B$1:$B$898,MATCH(Таблица3[[#This Row],[Ф.И.О.]],СТД!$A$1:$A$898,0)),0)</f>
        <v>0</v>
      </c>
      <c r="G133" s="2" t="str">
        <f>IFERROR((REPLACE(Таблица3[[#This Row],[Статус]],1,SEARCH("$",Таблица3[[#This Row],[Статус]]),"")),"")</f>
        <v/>
      </c>
      <c r="H133" s="21">
        <f>Таблица3[[#This Row],[2021 Балл]]+(Таблица3[[#This Row],[2022 Балл]]*Таблица3[[#This Row],[Коэф.]])</f>
        <v>21.6</v>
      </c>
    </row>
    <row r="134" spans="1:8" ht="15.75" x14ac:dyDescent="0.25">
      <c r="A134" t="s">
        <v>286</v>
      </c>
      <c r="B134" s="6">
        <v>447</v>
      </c>
      <c r="C134" s="7">
        <v>50.89</v>
      </c>
      <c r="D134" s="7">
        <v>30.030542990000001</v>
      </c>
      <c r="E134" s="6">
        <v>1</v>
      </c>
      <c r="F134" s="4">
        <f>IFERROR(INDEX(СТД!$B$1:$B$898,MATCH(Таблица3[[#This Row],[Ф.И.О.]],СТД!$A$1:$A$898,0)),0)</f>
        <v>0</v>
      </c>
      <c r="G134" s="2" t="str">
        <f>IFERROR((REPLACE(Таблица3[[#This Row],[Статус]],1,SEARCH("$",Таблица3[[#This Row],[Статус]]),"")),"")</f>
        <v/>
      </c>
      <c r="H134" s="21">
        <f>Таблица3[[#This Row],[2021 Балл]]+(Таблица3[[#This Row],[2022 Балл]]*Таблица3[[#This Row],[Коэф.]])</f>
        <v>80.920542990000001</v>
      </c>
    </row>
    <row r="135" spans="1:8" ht="15.75" x14ac:dyDescent="0.25">
      <c r="A135" t="s">
        <v>460</v>
      </c>
      <c r="B135" s="6">
        <v>436</v>
      </c>
      <c r="C135" s="7">
        <v>19.8</v>
      </c>
      <c r="D135" s="7">
        <v>35.142857139999997</v>
      </c>
      <c r="E135" s="6">
        <v>1</v>
      </c>
      <c r="F135" s="4">
        <f>IFERROR(INDEX(СТД!$B$1:$B$898,MATCH(Таблица3[[#This Row],[Ф.И.О.]],СТД!$A$1:$A$898,0)),0)</f>
        <v>0</v>
      </c>
      <c r="G135" s="2" t="str">
        <f>IFERROR((REPLACE(Таблица3[[#This Row],[Статус]],1,SEARCH("$",Таблица3[[#This Row],[Статус]]),"")),"")</f>
        <v/>
      </c>
      <c r="H135" s="21">
        <f>Таблица3[[#This Row],[2021 Балл]]+(Таблица3[[#This Row],[2022 Балл]]*Таблица3[[#This Row],[Коэф.]])</f>
        <v>54.942857140000001</v>
      </c>
    </row>
    <row r="136" spans="1:8" ht="15.75" x14ac:dyDescent="0.25">
      <c r="A136" t="s">
        <v>452</v>
      </c>
      <c r="B136" s="6">
        <v>284</v>
      </c>
      <c r="C136" s="7">
        <v>223.16</v>
      </c>
      <c r="D136" s="7">
        <v>66.5</v>
      </c>
      <c r="E136" s="6">
        <v>1</v>
      </c>
      <c r="F136" s="4">
        <f>IFERROR(INDEX(СТД!$B$1:$B$898,MATCH(Таблица3[[#This Row],[Ф.И.О.]],СТД!$A$1:$A$898,0)),0)</f>
        <v>0</v>
      </c>
      <c r="G136" s="2" t="str">
        <f>IFERROR((REPLACE(Таблица3[[#This Row],[Статус]],1,SEARCH("$",Таблица3[[#This Row],[Статус]]),"")),"")</f>
        <v/>
      </c>
      <c r="H136" s="21">
        <f>Таблица3[[#This Row],[2021 Балл]]+(Таблица3[[#This Row],[2022 Балл]]*Таблица3[[#This Row],[Коэф.]])</f>
        <v>289.65999999999997</v>
      </c>
    </row>
    <row r="137" spans="1:8" ht="15.75" x14ac:dyDescent="0.25">
      <c r="A137" t="s">
        <v>303</v>
      </c>
      <c r="B137" s="6">
        <v>211</v>
      </c>
      <c r="C137" s="7">
        <v>0</v>
      </c>
      <c r="D137" s="7">
        <v>2.4</v>
      </c>
      <c r="E137" s="6">
        <v>1</v>
      </c>
      <c r="F137" s="4">
        <f>IFERROR(INDEX(СТД!$B$1:$B$898,MATCH(Таблица3[[#This Row],[Ф.И.О.]],СТД!$A$1:$A$898,0)),0)</f>
        <v>0</v>
      </c>
      <c r="G137" s="2" t="str">
        <f>IFERROR((REPLACE(Таблица3[[#This Row],[Статус]],1,SEARCH("$",Таблица3[[#This Row],[Статус]]),"")),"")</f>
        <v/>
      </c>
      <c r="H137" s="21">
        <f>Таблица3[[#This Row],[2021 Балл]]+(Таблица3[[#This Row],[2022 Балл]]*Таблица3[[#This Row],[Коэф.]])</f>
        <v>2.4</v>
      </c>
    </row>
    <row r="138" spans="1:8" ht="15.75" x14ac:dyDescent="0.25">
      <c r="A138" t="s">
        <v>466</v>
      </c>
      <c r="B138" s="6">
        <v>212</v>
      </c>
      <c r="C138" s="7">
        <v>2.4</v>
      </c>
      <c r="D138" s="7">
        <v>40.65</v>
      </c>
      <c r="E138" s="6">
        <v>1</v>
      </c>
      <c r="F138" s="4">
        <f>IFERROR(INDEX(СТД!$B$1:$B$898,MATCH(Таблица3[[#This Row],[Ф.И.О.]],СТД!$A$1:$A$898,0)),0)</f>
        <v>0</v>
      </c>
      <c r="G138" s="2" t="str">
        <f>IFERROR((REPLACE(Таблица3[[#This Row],[Статус]],1,SEARCH("$",Таблица3[[#This Row],[Статус]]),"")),"")</f>
        <v/>
      </c>
      <c r="H138" s="21">
        <f>Таблица3[[#This Row],[2021 Балл]]+(Таблица3[[#This Row],[2022 Балл]]*Таблица3[[#This Row],[Коэф.]])</f>
        <v>43.05</v>
      </c>
    </row>
    <row r="139" spans="1:8" ht="15.75" x14ac:dyDescent="0.25">
      <c r="A139" t="s">
        <v>957</v>
      </c>
      <c r="B139" s="6">
        <v>453</v>
      </c>
      <c r="C139" s="7">
        <v>84.3</v>
      </c>
      <c r="D139" s="7">
        <v>0</v>
      </c>
      <c r="E139" s="6">
        <v>1</v>
      </c>
      <c r="F139" s="4">
        <f>IFERROR(INDEX(СТД!$B$1:$B$898,MATCH(Таблица3[[#This Row],[Ф.И.О.]],СТД!$A$1:$A$898,0)),0)</f>
        <v>0</v>
      </c>
      <c r="G139" s="2" t="str">
        <f>IFERROR((REPLACE(Таблица3[[#This Row],[Статус]],1,SEARCH("$",Таблица3[[#This Row],[Статус]]),"")),"")</f>
        <v/>
      </c>
      <c r="H139" s="21">
        <f>Таблица3[[#This Row],[2021 Балл]]+(Таблица3[[#This Row],[2022 Балл]]*Таблица3[[#This Row],[Коэф.]])</f>
        <v>84.3</v>
      </c>
    </row>
    <row r="140" spans="1:8" ht="15.75" x14ac:dyDescent="0.25">
      <c r="A140" t="s">
        <v>280</v>
      </c>
      <c r="B140" s="6">
        <v>447</v>
      </c>
      <c r="C140" s="7">
        <v>7.02</v>
      </c>
      <c r="D140" s="7">
        <v>17</v>
      </c>
      <c r="E140" s="6">
        <v>1</v>
      </c>
      <c r="F140" s="4">
        <f>IFERROR(INDEX(СТД!$B$1:$B$898,MATCH(Таблица3[[#This Row],[Ф.И.О.]],СТД!$A$1:$A$898,0)),0)</f>
        <v>0</v>
      </c>
      <c r="G140" s="2" t="str">
        <f>IFERROR((REPLACE(Таблица3[[#This Row],[Статус]],1,SEARCH("$",Таблица3[[#This Row],[Статус]]),"")),"")</f>
        <v/>
      </c>
      <c r="H140" s="21">
        <f>Таблица3[[#This Row],[2021 Балл]]+(Таблица3[[#This Row],[2022 Балл]]*Таблица3[[#This Row],[Коэф.]])</f>
        <v>24.02</v>
      </c>
    </row>
    <row r="141" spans="1:8" ht="15.75" x14ac:dyDescent="0.25">
      <c r="A141" t="s">
        <v>958</v>
      </c>
      <c r="B141" s="6">
        <v>449</v>
      </c>
      <c r="C141" s="7">
        <v>126</v>
      </c>
      <c r="D141" s="7">
        <v>0</v>
      </c>
      <c r="E141" s="6">
        <v>1</v>
      </c>
      <c r="F141" s="4">
        <f>IFERROR(INDEX(СТД!$B$1:$B$898,MATCH(Таблица3[[#This Row],[Ф.И.О.]],СТД!$A$1:$A$898,0)),0)</f>
        <v>0</v>
      </c>
      <c r="G141" s="2" t="str">
        <f>IFERROR((REPLACE(Таблица3[[#This Row],[Статус]],1,SEARCH("$",Таблица3[[#This Row],[Статус]]),"")),"")</f>
        <v/>
      </c>
      <c r="H141" s="21">
        <f>Таблица3[[#This Row],[2021 Балл]]+(Таблица3[[#This Row],[2022 Балл]]*Таблица3[[#This Row],[Коэф.]])</f>
        <v>126</v>
      </c>
    </row>
    <row r="142" spans="1:8" ht="15.75" x14ac:dyDescent="0.25">
      <c r="A142" t="s">
        <v>342</v>
      </c>
      <c r="B142" s="6">
        <v>772</v>
      </c>
      <c r="C142" s="7">
        <v>18</v>
      </c>
      <c r="D142" s="7">
        <v>15</v>
      </c>
      <c r="E142" s="6">
        <v>1</v>
      </c>
      <c r="F142" s="4">
        <f>IFERROR(INDEX(СТД!$B$1:$B$898,MATCH(Таблица3[[#This Row],[Ф.И.О.]],СТД!$A$1:$A$898,0)),0)</f>
        <v>0</v>
      </c>
      <c r="G142" s="2" t="str">
        <f>IFERROR((REPLACE(Таблица3[[#This Row],[Статус]],1,SEARCH("$",Таблица3[[#This Row],[Статус]]),"")),"")</f>
        <v/>
      </c>
      <c r="H142" s="21">
        <f>Таблица3[[#This Row],[2021 Балл]]+(Таблица3[[#This Row],[2022 Балл]]*Таблица3[[#This Row],[Коэф.]])</f>
        <v>33</v>
      </c>
    </row>
    <row r="143" spans="1:8" ht="15.75" x14ac:dyDescent="0.25">
      <c r="A143" t="s">
        <v>300</v>
      </c>
      <c r="B143" s="6">
        <v>211</v>
      </c>
      <c r="C143" s="7">
        <v>33.479999999999997</v>
      </c>
      <c r="D143" s="7">
        <v>10.4375</v>
      </c>
      <c r="E143" s="6">
        <v>1</v>
      </c>
      <c r="F143" s="4">
        <f>IFERROR(INDEX(СТД!$B$1:$B$898,MATCH(Таблица3[[#This Row],[Ф.И.О.]],СТД!$A$1:$A$898,0)),0)</f>
        <v>0</v>
      </c>
      <c r="G143" s="2" t="str">
        <f>IFERROR((REPLACE(Таблица3[[#This Row],[Статус]],1,SEARCH("$",Таблица3[[#This Row],[Статус]]),"")),"")</f>
        <v/>
      </c>
      <c r="H143" s="21">
        <f>Таблица3[[#This Row],[2021 Балл]]+(Таблица3[[#This Row],[2022 Балл]]*Таблица3[[#This Row],[Коэф.]])</f>
        <v>43.917499999999997</v>
      </c>
    </row>
    <row r="144" spans="1:8" ht="15.75" x14ac:dyDescent="0.25">
      <c r="A144" t="s">
        <v>360</v>
      </c>
      <c r="B144" s="6">
        <v>218</v>
      </c>
      <c r="C144" s="7">
        <v>13.77</v>
      </c>
      <c r="D144" s="7">
        <v>39.047402599999998</v>
      </c>
      <c r="E144" s="6">
        <v>1</v>
      </c>
      <c r="F144" s="4">
        <f>IFERROR(INDEX(СТД!$B$1:$B$898,MATCH(Таблица3[[#This Row],[Ф.И.О.]],СТД!$A$1:$A$898,0)),0)</f>
        <v>0</v>
      </c>
      <c r="G144" s="2" t="str">
        <f>IFERROR((REPLACE(Таблица3[[#This Row],[Статус]],1,SEARCH("$",Таблица3[[#This Row],[Статус]]),"")),"")</f>
        <v/>
      </c>
      <c r="H144" s="21">
        <f>Таблица3[[#This Row],[2021 Балл]]+(Таблица3[[#This Row],[2022 Балл]]*Таблица3[[#This Row],[Коэф.]])</f>
        <v>52.817402599999994</v>
      </c>
    </row>
    <row r="145" spans="1:8" ht="15.75" x14ac:dyDescent="0.25">
      <c r="A145" t="s">
        <v>363</v>
      </c>
      <c r="B145" s="6">
        <v>216</v>
      </c>
      <c r="C145" s="7">
        <v>39.9</v>
      </c>
      <c r="D145" s="7">
        <v>48.009523809999997</v>
      </c>
      <c r="E145" s="6">
        <v>1</v>
      </c>
      <c r="F145" s="4">
        <f>IFERROR(INDEX(СТД!$B$1:$B$898,MATCH(Таблица3[[#This Row],[Ф.И.О.]],СТД!$A$1:$A$898,0)),0)</f>
        <v>0</v>
      </c>
      <c r="G145" s="2" t="str">
        <f>IFERROR((REPLACE(Таблица3[[#This Row],[Статус]],1,SEARCH("$",Таблица3[[#This Row],[Статус]]),"")),"")</f>
        <v/>
      </c>
      <c r="H145" s="21">
        <f>Таблица3[[#This Row],[2021 Балл]]+(Таблица3[[#This Row],[2022 Балл]]*Таблица3[[#This Row],[Коэф.]])</f>
        <v>87.909523809999996</v>
      </c>
    </row>
    <row r="146" spans="1:8" ht="15.75" x14ac:dyDescent="0.25">
      <c r="A146" t="s">
        <v>959</v>
      </c>
      <c r="B146" s="6">
        <v>212</v>
      </c>
      <c r="C146" s="7">
        <v>9</v>
      </c>
      <c r="D146" s="7">
        <v>0</v>
      </c>
      <c r="E146" s="6">
        <v>1</v>
      </c>
      <c r="F146" s="4">
        <f>IFERROR(INDEX(СТД!$B$1:$B$898,MATCH(Таблица3[[#This Row],[Ф.И.О.]],СТД!$A$1:$A$898,0)),0)</f>
        <v>0</v>
      </c>
      <c r="G146" s="2" t="str">
        <f>IFERROR((REPLACE(Таблица3[[#This Row],[Статус]],1,SEARCH("$",Таблица3[[#This Row],[Статус]]),"")),"")</f>
        <v/>
      </c>
      <c r="H146" s="21">
        <f>Таблица3[[#This Row],[2021 Балл]]+(Таблица3[[#This Row],[2022 Балл]]*Таблица3[[#This Row],[Коэф.]])</f>
        <v>9</v>
      </c>
    </row>
    <row r="147" spans="1:8" ht="15.75" x14ac:dyDescent="0.25">
      <c r="A147" t="s">
        <v>392</v>
      </c>
      <c r="B147" s="6">
        <v>220</v>
      </c>
      <c r="C147" s="7">
        <v>13.21</v>
      </c>
      <c r="D147" s="7">
        <v>14.2</v>
      </c>
      <c r="E147" s="6">
        <v>1</v>
      </c>
      <c r="F147" s="4">
        <f>IFERROR(INDEX(СТД!$B$1:$B$898,MATCH(Таблица3[[#This Row],[Ф.И.О.]],СТД!$A$1:$A$898,0)),0)</f>
        <v>0</v>
      </c>
      <c r="G147" s="2" t="str">
        <f>IFERROR((REPLACE(Таблица3[[#This Row],[Статус]],1,SEARCH("$",Таблица3[[#This Row],[Статус]]),"")),"")</f>
        <v/>
      </c>
      <c r="H147" s="21">
        <f>Таблица3[[#This Row],[2021 Балл]]+(Таблица3[[#This Row],[2022 Балл]]*Таблица3[[#This Row],[Коэф.]])</f>
        <v>27.41</v>
      </c>
    </row>
    <row r="148" spans="1:8" ht="15.75" x14ac:dyDescent="0.25">
      <c r="A148" t="s">
        <v>960</v>
      </c>
      <c r="B148" s="6">
        <v>449</v>
      </c>
      <c r="C148" s="7">
        <v>11.87</v>
      </c>
      <c r="D148" s="7">
        <v>0</v>
      </c>
      <c r="E148" s="6">
        <v>1</v>
      </c>
      <c r="F148" s="4">
        <f>IFERROR(INDEX(СТД!$B$1:$B$898,MATCH(Таблица3[[#This Row],[Ф.И.О.]],СТД!$A$1:$A$898,0)),0)</f>
        <v>0</v>
      </c>
      <c r="G148" s="2" t="str">
        <f>IFERROR((REPLACE(Таблица3[[#This Row],[Статус]],1,SEARCH("$",Таблица3[[#This Row],[Статус]]),"")),"")</f>
        <v/>
      </c>
      <c r="H148" s="21">
        <f>Таблица3[[#This Row],[2021 Балл]]+(Таблица3[[#This Row],[2022 Балл]]*Таблица3[[#This Row],[Коэф.]])</f>
        <v>11.87</v>
      </c>
    </row>
    <row r="149" spans="1:8" ht="15.75" x14ac:dyDescent="0.25">
      <c r="A149" t="s">
        <v>262</v>
      </c>
      <c r="B149" s="6">
        <v>440</v>
      </c>
      <c r="C149" s="7">
        <v>44.4</v>
      </c>
      <c r="D149" s="7">
        <v>82</v>
      </c>
      <c r="E149" s="6">
        <v>1</v>
      </c>
      <c r="F149" s="4">
        <f>IFERROR(INDEX(СТД!$B$1:$B$898,MATCH(Таблица3[[#This Row],[Ф.И.О.]],СТД!$A$1:$A$898,0)),0)</f>
        <v>0</v>
      </c>
      <c r="G149" s="2" t="str">
        <f>IFERROR((REPLACE(Таблица3[[#This Row],[Статус]],1,SEARCH("$",Таблица3[[#This Row],[Статус]]),"")),"")</f>
        <v/>
      </c>
      <c r="H149" s="21">
        <f>Таблица3[[#This Row],[2021 Балл]]+(Таблица3[[#This Row],[2022 Балл]]*Таблица3[[#This Row],[Коэф.]])</f>
        <v>126.4</v>
      </c>
    </row>
    <row r="150" spans="1:8" ht="15.75" x14ac:dyDescent="0.25">
      <c r="A150" t="s">
        <v>275</v>
      </c>
      <c r="B150" s="6">
        <v>440</v>
      </c>
      <c r="C150" s="7">
        <v>29.49</v>
      </c>
      <c r="D150" s="7">
        <v>6.5</v>
      </c>
      <c r="E150" s="6">
        <v>1</v>
      </c>
      <c r="F150" s="4">
        <f>IFERROR(INDEX(СТД!$B$1:$B$898,MATCH(Таблица3[[#This Row],[Ф.И.О.]],СТД!$A$1:$A$898,0)),0)</f>
        <v>0</v>
      </c>
      <c r="G150" s="2" t="str">
        <f>IFERROR((REPLACE(Таблица3[[#This Row],[Статус]],1,SEARCH("$",Таблица3[[#This Row],[Статус]]),"")),"")</f>
        <v/>
      </c>
      <c r="H150" s="21">
        <f>Таблица3[[#This Row],[2021 Балл]]+(Таблица3[[#This Row],[2022 Балл]]*Таблица3[[#This Row],[Коэф.]])</f>
        <v>35.989999999999995</v>
      </c>
    </row>
    <row r="151" spans="1:8" ht="15.75" x14ac:dyDescent="0.25">
      <c r="A151" t="s">
        <v>281</v>
      </c>
      <c r="B151" s="6">
        <v>447</v>
      </c>
      <c r="C151" s="7">
        <v>24.57</v>
      </c>
      <c r="D151" s="7">
        <v>18.797619050000002</v>
      </c>
      <c r="E151" s="6">
        <v>1</v>
      </c>
      <c r="F151" s="4">
        <f>IFERROR(INDEX(СТД!$B$1:$B$898,MATCH(Таблица3[[#This Row],[Ф.И.О.]],СТД!$A$1:$A$898,0)),0)</f>
        <v>0</v>
      </c>
      <c r="G151" s="2" t="str">
        <f>IFERROR((REPLACE(Таблица3[[#This Row],[Статус]],1,SEARCH("$",Таблица3[[#This Row],[Статус]]),"")),"")</f>
        <v/>
      </c>
      <c r="H151" s="21">
        <f>Таблица3[[#This Row],[2021 Балл]]+(Таблица3[[#This Row],[2022 Балл]]*Таблица3[[#This Row],[Коэф.]])</f>
        <v>43.367619050000002</v>
      </c>
    </row>
    <row r="152" spans="1:8" ht="15.75" x14ac:dyDescent="0.25">
      <c r="A152" t="s">
        <v>318</v>
      </c>
      <c r="B152" s="6">
        <v>451</v>
      </c>
      <c r="C152" s="7">
        <v>41.5</v>
      </c>
      <c r="D152" s="7">
        <v>42.6</v>
      </c>
      <c r="E152" s="6">
        <v>1</v>
      </c>
      <c r="F152" s="4">
        <f>IFERROR(INDEX(СТД!$B$1:$B$898,MATCH(Таблица3[[#This Row],[Ф.И.О.]],СТД!$A$1:$A$898,0)),0)</f>
        <v>0</v>
      </c>
      <c r="G152" s="2" t="str">
        <f>IFERROR((REPLACE(Таблица3[[#This Row],[Статус]],1,SEARCH("$",Таблица3[[#This Row],[Статус]]),"")),"")</f>
        <v/>
      </c>
      <c r="H152" s="21">
        <f>Таблица3[[#This Row],[2021 Балл]]+(Таблица3[[#This Row],[2022 Балл]]*Таблица3[[#This Row],[Коэф.]])</f>
        <v>84.1</v>
      </c>
    </row>
    <row r="153" spans="1:8" ht="15.75" x14ac:dyDescent="0.25">
      <c r="A153" t="s">
        <v>961</v>
      </c>
      <c r="B153" s="6">
        <v>284</v>
      </c>
      <c r="C153" s="7">
        <v>18</v>
      </c>
      <c r="D153" s="7">
        <v>0</v>
      </c>
      <c r="E153" s="6">
        <v>1</v>
      </c>
      <c r="F153" s="4">
        <f>IFERROR(INDEX(СТД!$B$1:$B$898,MATCH(Таблица3[[#This Row],[Ф.И.О.]],СТД!$A$1:$A$898,0)),0)</f>
        <v>0</v>
      </c>
      <c r="G153" s="2" t="str">
        <f>IFERROR((REPLACE(Таблица3[[#This Row],[Статус]],1,SEARCH("$",Таблица3[[#This Row],[Статус]]),"")),"")</f>
        <v/>
      </c>
      <c r="H153" s="21">
        <f>Таблица3[[#This Row],[2021 Балл]]+(Таблица3[[#This Row],[2022 Балл]]*Таблица3[[#This Row],[Коэф.]])</f>
        <v>18</v>
      </c>
    </row>
    <row r="154" spans="1:8" ht="15.75" x14ac:dyDescent="0.25">
      <c r="A154" t="s">
        <v>382</v>
      </c>
      <c r="B154" s="6">
        <v>216</v>
      </c>
      <c r="C154" s="7">
        <v>9</v>
      </c>
      <c r="D154" s="7">
        <v>6</v>
      </c>
      <c r="E154" s="6">
        <v>1</v>
      </c>
      <c r="F154" s="4">
        <f>IFERROR(INDEX(СТД!$B$1:$B$898,MATCH(Таблица3[[#This Row],[Ф.И.О.]],СТД!$A$1:$A$898,0)),0)</f>
        <v>0</v>
      </c>
      <c r="G154" s="2" t="str">
        <f>IFERROR((REPLACE(Таблица3[[#This Row],[Статус]],1,SEARCH("$",Таблица3[[#This Row],[Статус]]),"")),"")</f>
        <v/>
      </c>
      <c r="H154" s="21">
        <f>Таблица3[[#This Row],[2021 Балл]]+(Таблица3[[#This Row],[2022 Балл]]*Таблица3[[#This Row],[Коэф.]])</f>
        <v>15</v>
      </c>
    </row>
    <row r="155" spans="1:8" ht="15.75" x14ac:dyDescent="0.25">
      <c r="A155" t="s">
        <v>447</v>
      </c>
      <c r="B155" s="6">
        <v>224</v>
      </c>
      <c r="C155" s="7">
        <v>36.909999999999997</v>
      </c>
      <c r="D155" s="7">
        <v>38.6</v>
      </c>
      <c r="E155" s="6">
        <v>1</v>
      </c>
      <c r="F155" s="4">
        <f>IFERROR(INDEX(СТД!$B$1:$B$898,MATCH(Таблица3[[#This Row],[Ф.И.О.]],СТД!$A$1:$A$898,0)),0)</f>
        <v>0</v>
      </c>
      <c r="G155" s="2" t="str">
        <f>IFERROR((REPLACE(Таблица3[[#This Row],[Статус]],1,SEARCH("$",Таблица3[[#This Row],[Статус]]),"")),"")</f>
        <v/>
      </c>
      <c r="H155" s="21">
        <f>Таблица3[[#This Row],[2021 Балл]]+(Таблица3[[#This Row],[2022 Балл]]*Таблица3[[#This Row],[Коэф.]])</f>
        <v>75.509999999999991</v>
      </c>
    </row>
    <row r="156" spans="1:8" ht="15.75" x14ac:dyDescent="0.25">
      <c r="A156" t="s">
        <v>962</v>
      </c>
      <c r="B156" s="6">
        <v>224</v>
      </c>
      <c r="C156" s="7">
        <v>0</v>
      </c>
      <c r="D156" s="7">
        <v>7</v>
      </c>
      <c r="E156" s="6">
        <v>1</v>
      </c>
      <c r="F156" s="4">
        <f>IFERROR(INDEX(СТД!$B$1:$B$898,MATCH(Таблица3[[#This Row],[Ф.И.О.]],СТД!$A$1:$A$898,0)),0)</f>
        <v>0</v>
      </c>
      <c r="G156" s="2" t="str">
        <f>IFERROR((REPLACE(Таблица3[[#This Row],[Статус]],1,SEARCH("$",Таблица3[[#This Row],[Статус]]),"")),"")</f>
        <v/>
      </c>
      <c r="H156" s="21">
        <f>Таблица3[[#This Row],[2021 Балл]]+(Таблица3[[#This Row],[2022 Балл]]*Таблица3[[#This Row],[Коэф.]])</f>
        <v>7</v>
      </c>
    </row>
    <row r="157" spans="1:8" ht="15.75" x14ac:dyDescent="0.25">
      <c r="A157" t="s">
        <v>370</v>
      </c>
      <c r="B157" s="6">
        <v>218</v>
      </c>
      <c r="C157" s="7">
        <v>0</v>
      </c>
      <c r="D157" s="7">
        <v>6</v>
      </c>
      <c r="E157" s="6">
        <v>1</v>
      </c>
      <c r="F157" s="4">
        <f>IFERROR(INDEX(СТД!$B$1:$B$898,MATCH(Таблица3[[#This Row],[Ф.И.О.]],СТД!$A$1:$A$898,0)),0)</f>
        <v>0</v>
      </c>
      <c r="G157" s="2" t="str">
        <f>IFERROR((REPLACE(Таблица3[[#This Row],[Статус]],1,SEARCH("$",Таблица3[[#This Row],[Статус]]),"")),"")</f>
        <v/>
      </c>
      <c r="H157" s="21">
        <f>Таблица3[[#This Row],[2021 Балл]]+(Таблица3[[#This Row],[2022 Балл]]*Таблица3[[#This Row],[Коэф.]])</f>
        <v>6</v>
      </c>
    </row>
    <row r="158" spans="1:8" ht="15.75" x14ac:dyDescent="0.25">
      <c r="A158" t="s">
        <v>384</v>
      </c>
      <c r="B158" s="6">
        <v>218</v>
      </c>
      <c r="C158" s="7">
        <v>4.1900000000000004</v>
      </c>
      <c r="D158" s="7">
        <v>1.75</v>
      </c>
      <c r="E158" s="6">
        <v>1.2</v>
      </c>
      <c r="F158" s="3" t="str">
        <f>IFERROR(INDEX(СТД!$B$1:$B$898,MATCH(Таблица3[[#This Row],[Ф.И.О.]],СТД!$A$1:$A$898,0)),0)</f>
        <v>Малов Виктор Игоревич$СТД</v>
      </c>
      <c r="G158" s="2" t="str">
        <f>IFERROR((REPLACE(Таблица3[[#This Row],[Статус]],1,SEARCH("$",Таблица3[[#This Row],[Статус]]),"")),"")</f>
        <v>СТД</v>
      </c>
      <c r="H158" s="21">
        <f>Таблица3[[#This Row],[2021 Балл]]+(Таблица3[[#This Row],[2022 Балл]]*Таблица3[[#This Row],[Коэф.]])</f>
        <v>6.2900000000000009</v>
      </c>
    </row>
    <row r="159" spans="1:8" ht="15.75" x14ac:dyDescent="0.25">
      <c r="A159" t="s">
        <v>371</v>
      </c>
      <c r="B159" s="6">
        <v>218</v>
      </c>
      <c r="C159" s="7">
        <v>18.72</v>
      </c>
      <c r="D159" s="7">
        <v>14.08333333</v>
      </c>
      <c r="E159" s="6">
        <v>1.2</v>
      </c>
      <c r="F159" s="3" t="str">
        <f>IFERROR(INDEX(СТД!$B$1:$B$898,MATCH(Таблица3[[#This Row],[Ф.И.О.]],СТД!$A$1:$A$898,0)),0)</f>
        <v>Малов Георгий Игоревич$СТД</v>
      </c>
      <c r="G159" s="2" t="str">
        <f>IFERROR((REPLACE(Таблица3[[#This Row],[Статус]],1,SEARCH("$",Таблица3[[#This Row],[Статус]]),"")),"")</f>
        <v>СТД</v>
      </c>
      <c r="H159" s="21">
        <f>Таблица3[[#This Row],[2021 Балл]]+(Таблица3[[#This Row],[2022 Балл]]*Таблица3[[#This Row],[Коэф.]])</f>
        <v>35.619999995999997</v>
      </c>
    </row>
    <row r="160" spans="1:8" ht="15.75" x14ac:dyDescent="0.25">
      <c r="A160" t="s">
        <v>327</v>
      </c>
      <c r="B160" s="6">
        <v>451</v>
      </c>
      <c r="C160" s="7">
        <v>40.950000000000003</v>
      </c>
      <c r="D160" s="7">
        <v>2.17777778</v>
      </c>
      <c r="E160" s="6">
        <v>1</v>
      </c>
      <c r="F160" s="4">
        <f>IFERROR(INDEX(СТД!$B$1:$B$898,MATCH(Таблица3[[#This Row],[Ф.И.О.]],СТД!$A$1:$A$898,0)),0)</f>
        <v>0</v>
      </c>
      <c r="G160" s="2" t="str">
        <f>IFERROR((REPLACE(Таблица3[[#This Row],[Статус]],1,SEARCH("$",Таблица3[[#This Row],[Статус]]),"")),"")</f>
        <v/>
      </c>
      <c r="H160" s="21">
        <f>Таблица3[[#This Row],[2021 Балл]]+(Таблица3[[#This Row],[2022 Балл]]*Таблица3[[#This Row],[Коэф.]])</f>
        <v>43.127777780000002</v>
      </c>
    </row>
    <row r="161" spans="1:8" ht="15.75" x14ac:dyDescent="0.25">
      <c r="A161" t="s">
        <v>364</v>
      </c>
      <c r="B161" s="6">
        <v>216</v>
      </c>
      <c r="C161" s="7">
        <v>39.9</v>
      </c>
      <c r="D161" s="7">
        <v>45.676190480000002</v>
      </c>
      <c r="E161" s="6">
        <v>1</v>
      </c>
      <c r="F161" s="4">
        <f>IFERROR(INDEX(СТД!$B$1:$B$898,MATCH(Таблица3[[#This Row],[Ф.И.О.]],СТД!$A$1:$A$898,0)),0)</f>
        <v>0</v>
      </c>
      <c r="G161" s="2" t="str">
        <f>IFERROR((REPLACE(Таблица3[[#This Row],[Статус]],1,SEARCH("$",Таблица3[[#This Row],[Статус]]),"")),"")</f>
        <v/>
      </c>
      <c r="H161" s="21">
        <f>Таблица3[[#This Row],[2021 Балл]]+(Таблица3[[#This Row],[2022 Балл]]*Таблица3[[#This Row],[Коэф.]])</f>
        <v>85.576190480000008</v>
      </c>
    </row>
    <row r="162" spans="1:8" ht="15.75" x14ac:dyDescent="0.25">
      <c r="A162" t="s">
        <v>438</v>
      </c>
      <c r="B162" s="6">
        <v>215</v>
      </c>
      <c r="C162" s="7">
        <v>9</v>
      </c>
      <c r="D162" s="7">
        <v>1.4</v>
      </c>
      <c r="E162" s="6">
        <v>1</v>
      </c>
      <c r="F162" s="4">
        <f>IFERROR(INDEX(СТД!$B$1:$B$898,MATCH(Таблица3[[#This Row],[Ф.И.О.]],СТД!$A$1:$A$898,0)),0)</f>
        <v>0</v>
      </c>
      <c r="G162" s="2" t="str">
        <f>IFERROR((REPLACE(Таблица3[[#This Row],[Статус]],1,SEARCH("$",Таблица3[[#This Row],[Статус]]),"")),"")</f>
        <v/>
      </c>
      <c r="H162" s="21">
        <f>Таблица3[[#This Row],[2021 Балл]]+(Таблица3[[#This Row],[2022 Балл]]*Таблица3[[#This Row],[Коэф.]])</f>
        <v>10.4</v>
      </c>
    </row>
    <row r="163" spans="1:8" ht="15.75" x14ac:dyDescent="0.25">
      <c r="A163" t="s">
        <v>397</v>
      </c>
      <c r="B163" s="6">
        <v>220</v>
      </c>
      <c r="C163" s="7">
        <v>2.92</v>
      </c>
      <c r="D163" s="7">
        <v>1.1666666699999999</v>
      </c>
      <c r="E163" s="6">
        <v>1</v>
      </c>
      <c r="F163" s="4">
        <f>IFERROR(INDEX(СТД!$B$1:$B$898,MATCH(Таблица3[[#This Row],[Ф.И.О.]],СТД!$A$1:$A$898,0)),0)</f>
        <v>0</v>
      </c>
      <c r="G163" s="2" t="str">
        <f>IFERROR((REPLACE(Таблица3[[#This Row],[Статус]],1,SEARCH("$",Таблица3[[#This Row],[Статус]]),"")),"")</f>
        <v/>
      </c>
      <c r="H163" s="21">
        <f>Таблица3[[#This Row],[2021 Балл]]+(Таблица3[[#This Row],[2022 Балл]]*Таблица3[[#This Row],[Коэф.]])</f>
        <v>4.0866666699999996</v>
      </c>
    </row>
    <row r="164" spans="1:8" ht="15.75" x14ac:dyDescent="0.25">
      <c r="A164" t="s">
        <v>332</v>
      </c>
      <c r="B164" s="6">
        <v>453</v>
      </c>
      <c r="C164" s="7">
        <v>26.25</v>
      </c>
      <c r="D164" s="7">
        <v>26</v>
      </c>
      <c r="E164" s="6">
        <v>1</v>
      </c>
      <c r="F164" s="4">
        <f>IFERROR(INDEX(СТД!$B$1:$B$898,MATCH(Таблица3[[#This Row],[Ф.И.О.]],СТД!$A$1:$A$898,0)),0)</f>
        <v>0</v>
      </c>
      <c r="G164" s="2" t="str">
        <f>IFERROR((REPLACE(Таблица3[[#This Row],[Статус]],1,SEARCH("$",Таблица3[[#This Row],[Статус]]),"")),"")</f>
        <v/>
      </c>
      <c r="H164" s="21">
        <f>Таблица3[[#This Row],[2021 Балл]]+(Таблица3[[#This Row],[2022 Балл]]*Таблица3[[#This Row],[Коэф.]])</f>
        <v>52.25</v>
      </c>
    </row>
    <row r="165" spans="1:8" ht="15.75" x14ac:dyDescent="0.25">
      <c r="A165" t="s">
        <v>365</v>
      </c>
      <c r="B165" s="6">
        <v>216</v>
      </c>
      <c r="C165" s="7">
        <v>44.23</v>
      </c>
      <c r="D165" s="7">
        <v>14.30952381</v>
      </c>
      <c r="E165" s="6">
        <v>1</v>
      </c>
      <c r="F165" s="4">
        <f>IFERROR(INDEX(СТД!$B$1:$B$898,MATCH(Таблица3[[#This Row],[Ф.И.О.]],СТД!$A$1:$A$898,0)),0)</f>
        <v>0</v>
      </c>
      <c r="G165" s="2" t="str">
        <f>IFERROR((REPLACE(Таблица3[[#This Row],[Статус]],1,SEARCH("$",Таблица3[[#This Row],[Статус]]),"")),"")</f>
        <v/>
      </c>
      <c r="H165" s="21">
        <f>Таблица3[[#This Row],[2021 Балл]]+(Таблица3[[#This Row],[2022 Балл]]*Таблица3[[#This Row],[Коэф.]])</f>
        <v>58.539523809999999</v>
      </c>
    </row>
    <row r="166" spans="1:8" ht="15.75" x14ac:dyDescent="0.25">
      <c r="A166" t="s">
        <v>366</v>
      </c>
      <c r="B166" s="6">
        <v>216</v>
      </c>
      <c r="C166" s="7">
        <v>66.23</v>
      </c>
      <c r="D166" s="7">
        <v>27.309523810000002</v>
      </c>
      <c r="E166" s="6">
        <v>1</v>
      </c>
      <c r="F166" s="4">
        <f>IFERROR(INDEX(СТД!$B$1:$B$898,MATCH(Таблица3[[#This Row],[Ф.И.О.]],СТД!$A$1:$A$898,0)),0)</f>
        <v>0</v>
      </c>
      <c r="G166" s="2" t="str">
        <f>IFERROR((REPLACE(Таблица3[[#This Row],[Статус]],1,SEARCH("$",Таблица3[[#This Row],[Статус]]),"")),"")</f>
        <v/>
      </c>
      <c r="H166" s="21">
        <f>Таблица3[[#This Row],[2021 Балл]]+(Таблица3[[#This Row],[2022 Балл]]*Таблица3[[#This Row],[Коэф.]])</f>
        <v>93.539523810000006</v>
      </c>
    </row>
    <row r="167" spans="1:8" ht="15.75" x14ac:dyDescent="0.25">
      <c r="A167" t="s">
        <v>449</v>
      </c>
      <c r="B167" s="6">
        <v>224</v>
      </c>
      <c r="C167" s="7">
        <v>63.9</v>
      </c>
      <c r="D167" s="7">
        <v>8.4</v>
      </c>
      <c r="E167" s="6">
        <v>1</v>
      </c>
      <c r="F167" s="4">
        <f>IFERROR(INDEX(СТД!$B$1:$B$898,MATCH(Таблица3[[#This Row],[Ф.И.О.]],СТД!$A$1:$A$898,0)),0)</f>
        <v>0</v>
      </c>
      <c r="G167" s="2" t="str">
        <f>IFERROR((REPLACE(Таблица3[[#This Row],[Статус]],1,SEARCH("$",Таблица3[[#This Row],[Статус]]),"")),"")</f>
        <v/>
      </c>
      <c r="H167" s="21">
        <f>Таблица3[[#This Row],[2021 Балл]]+(Таблица3[[#This Row],[2022 Балл]]*Таблица3[[#This Row],[Коэф.]])</f>
        <v>72.3</v>
      </c>
    </row>
    <row r="168" spans="1:8" ht="15.75" x14ac:dyDescent="0.25">
      <c r="A168" t="s">
        <v>433</v>
      </c>
      <c r="B168" s="6">
        <v>452</v>
      </c>
      <c r="C168" s="7">
        <v>13.3</v>
      </c>
      <c r="D168" s="7">
        <v>13.27222222</v>
      </c>
      <c r="E168" s="6">
        <v>1</v>
      </c>
      <c r="F168" s="4">
        <f>IFERROR(INDEX(СТД!$B$1:$B$898,MATCH(Таблица3[[#This Row],[Ф.И.О.]],СТД!$A$1:$A$898,0)),0)</f>
        <v>0</v>
      </c>
      <c r="G168" s="2" t="str">
        <f>IFERROR((REPLACE(Таблица3[[#This Row],[Статус]],1,SEARCH("$",Таблица3[[#This Row],[Статус]]),"")),"")</f>
        <v/>
      </c>
      <c r="H168" s="21">
        <f>Таблица3[[#This Row],[2021 Балл]]+(Таблица3[[#This Row],[2022 Балл]]*Таблица3[[#This Row],[Коэф.]])</f>
        <v>26.57222222</v>
      </c>
    </row>
    <row r="169" spans="1:8" ht="15.75" x14ac:dyDescent="0.25">
      <c r="A169" t="s">
        <v>963</v>
      </c>
      <c r="B169" s="6">
        <v>211</v>
      </c>
      <c r="C169" s="7">
        <v>3.6</v>
      </c>
      <c r="D169" s="7">
        <v>0</v>
      </c>
      <c r="E169" s="6">
        <v>1</v>
      </c>
      <c r="F169" s="4">
        <f>IFERROR(INDEX(СТД!$B$1:$B$898,MATCH(Таблица3[[#This Row],[Ф.И.О.]],СТД!$A$1:$A$898,0)),0)</f>
        <v>0</v>
      </c>
      <c r="G169" s="2" t="str">
        <f>IFERROR((REPLACE(Таблица3[[#This Row],[Статус]],1,SEARCH("$",Таблица3[[#This Row],[Статус]]),"")),"")</f>
        <v/>
      </c>
      <c r="H169" s="21">
        <f>Таблица3[[#This Row],[2021 Балл]]+(Таблица3[[#This Row],[2022 Балл]]*Таблица3[[#This Row],[Коэф.]])</f>
        <v>3.6</v>
      </c>
    </row>
    <row r="170" spans="1:8" ht="15.75" x14ac:dyDescent="0.25">
      <c r="A170" t="s">
        <v>964</v>
      </c>
      <c r="B170" s="6">
        <v>454</v>
      </c>
      <c r="C170" s="7">
        <v>26</v>
      </c>
      <c r="D170" s="7">
        <v>0</v>
      </c>
      <c r="E170" s="6">
        <v>1</v>
      </c>
      <c r="F170" s="4">
        <f>IFERROR(INDEX(СТД!$B$1:$B$898,MATCH(Таблица3[[#This Row],[Ф.И.О.]],СТД!$A$1:$A$898,0)),0)</f>
        <v>0</v>
      </c>
      <c r="G170" s="2" t="str">
        <f>IFERROR((REPLACE(Таблица3[[#This Row],[Статус]],1,SEARCH("$",Таблица3[[#This Row],[Статус]]),"")),"")</f>
        <v/>
      </c>
      <c r="H170" s="21">
        <f>Таблица3[[#This Row],[2021 Балл]]+(Таблица3[[#This Row],[2022 Балл]]*Таблица3[[#This Row],[Коэф.]])</f>
        <v>26</v>
      </c>
    </row>
    <row r="171" spans="1:8" ht="15.75" x14ac:dyDescent="0.25">
      <c r="A171" t="s">
        <v>440</v>
      </c>
      <c r="B171" s="6">
        <v>224</v>
      </c>
      <c r="C171" s="7">
        <v>111.8</v>
      </c>
      <c r="D171" s="7">
        <v>18.14285714</v>
      </c>
      <c r="E171" s="6">
        <v>1</v>
      </c>
      <c r="F171" s="4">
        <f>IFERROR(INDEX(СТД!$B$1:$B$898,MATCH(Таблица3[[#This Row],[Ф.И.О.]],СТД!$A$1:$A$898,0)),0)</f>
        <v>0</v>
      </c>
      <c r="G171" s="2" t="str">
        <f>IFERROR((REPLACE(Таблица3[[#This Row],[Статус]],1,SEARCH("$",Таблица3[[#This Row],[Статус]]),"")),"")</f>
        <v/>
      </c>
      <c r="H171" s="21">
        <f>Таблица3[[#This Row],[2021 Балл]]+(Таблица3[[#This Row],[2022 Балл]]*Таблица3[[#This Row],[Коэф.]])</f>
        <v>129.94285714</v>
      </c>
    </row>
    <row r="172" spans="1:8" ht="15.75" x14ac:dyDescent="0.25">
      <c r="A172" t="s">
        <v>328</v>
      </c>
      <c r="B172" s="6">
        <v>451</v>
      </c>
      <c r="C172" s="7">
        <v>0</v>
      </c>
      <c r="D172" s="7">
        <v>2</v>
      </c>
      <c r="E172" s="6">
        <v>1.2</v>
      </c>
      <c r="F172" s="3" t="str">
        <f>IFERROR(INDEX(СТД!$B$1:$B$898,MATCH(Таблица3[[#This Row],[Ф.И.О.]],СТД!$A$1:$A$898,0)),0)</f>
        <v>Муравьева Елена Андреевна$СТД</v>
      </c>
      <c r="G172" s="2" t="str">
        <f>IFERROR((REPLACE(Таблица3[[#This Row],[Статус]],1,SEARCH("$",Таблица3[[#This Row],[Статус]]),"")),"")</f>
        <v>СТД</v>
      </c>
      <c r="H172" s="21">
        <f>Таблица3[[#This Row],[2021 Балл]]+(Таблица3[[#This Row],[2022 Балл]]*Таблица3[[#This Row],[Коэф.]])</f>
        <v>2.4</v>
      </c>
    </row>
    <row r="173" spans="1:8" ht="15.75" x14ac:dyDescent="0.25">
      <c r="A173" t="s">
        <v>965</v>
      </c>
      <c r="B173" s="6">
        <v>775</v>
      </c>
      <c r="C173" s="7">
        <v>13</v>
      </c>
      <c r="D173" s="7">
        <v>0</v>
      </c>
      <c r="E173" s="6">
        <v>1</v>
      </c>
      <c r="F173" s="4">
        <f>IFERROR(INDEX(СТД!$B$1:$B$898,MATCH(Таблица3[[#This Row],[Ф.И.О.]],СТД!$A$1:$A$898,0)),0)</f>
        <v>0</v>
      </c>
      <c r="G173" s="2" t="str">
        <f>IFERROR((REPLACE(Таблица3[[#This Row],[Статус]],1,SEARCH("$",Таблица3[[#This Row],[Статус]]),"")),"")</f>
        <v/>
      </c>
      <c r="H173" s="21">
        <f>Таблица3[[#This Row],[2021 Балл]]+(Таблица3[[#This Row],[2022 Балл]]*Таблица3[[#This Row],[Коэф.]])</f>
        <v>13</v>
      </c>
    </row>
    <row r="174" spans="1:8" ht="15.75" x14ac:dyDescent="0.25">
      <c r="A174" t="s">
        <v>361</v>
      </c>
      <c r="B174" s="6">
        <v>218</v>
      </c>
      <c r="C174" s="7">
        <v>10.99</v>
      </c>
      <c r="D174" s="7">
        <v>34.450000000000003</v>
      </c>
      <c r="E174" s="6">
        <v>1</v>
      </c>
      <c r="F174" s="4">
        <f>IFERROR(INDEX(СТД!$B$1:$B$898,MATCH(Таблица3[[#This Row],[Ф.И.О.]],СТД!$A$1:$A$898,0)),0)</f>
        <v>0</v>
      </c>
      <c r="G174" s="2" t="str">
        <f>IFERROR((REPLACE(Таблица3[[#This Row],[Статус]],1,SEARCH("$",Таблица3[[#This Row],[Статус]]),"")),"")</f>
        <v/>
      </c>
      <c r="H174" s="21">
        <f>Таблица3[[#This Row],[2021 Балл]]+(Таблица3[[#This Row],[2022 Балл]]*Таблица3[[#This Row],[Коэф.]])</f>
        <v>45.440000000000005</v>
      </c>
    </row>
    <row r="175" spans="1:8" ht="15.75" x14ac:dyDescent="0.25">
      <c r="A175" t="s">
        <v>402</v>
      </c>
      <c r="B175" s="6">
        <v>214</v>
      </c>
      <c r="C175" s="7">
        <v>47.78</v>
      </c>
      <c r="D175" s="7">
        <v>106.48333332999999</v>
      </c>
      <c r="E175" s="6">
        <v>1</v>
      </c>
      <c r="F175" s="4">
        <f>IFERROR(INDEX(СТД!$B$1:$B$898,MATCH(Таблица3[[#This Row],[Ф.И.О.]],СТД!$A$1:$A$898,0)),0)</f>
        <v>0</v>
      </c>
      <c r="G175" s="2" t="str">
        <f>IFERROR((REPLACE(Таблица3[[#This Row],[Статус]],1,SEARCH("$",Таблица3[[#This Row],[Статус]]),"")),"")</f>
        <v/>
      </c>
      <c r="H175" s="21">
        <f>Таблица3[[#This Row],[2021 Балл]]+(Таблица3[[#This Row],[2022 Балл]]*Таблица3[[#This Row],[Коэф.]])</f>
        <v>154.26333332999999</v>
      </c>
    </row>
    <row r="176" spans="1:8" ht="15.75" x14ac:dyDescent="0.25">
      <c r="A176" t="s">
        <v>265</v>
      </c>
      <c r="B176" s="6">
        <v>440</v>
      </c>
      <c r="C176" s="7">
        <v>9.75</v>
      </c>
      <c r="D176" s="7">
        <v>17.5</v>
      </c>
      <c r="E176" s="6">
        <v>1.2</v>
      </c>
      <c r="F176" s="3" t="str">
        <f>IFERROR(INDEX(СТД!$B$1:$B$898,MATCH(Таблица3[[#This Row],[Ф.И.О.]],СТД!$A$1:$A$898,0)),0)</f>
        <v>Некипелова Анна Владиславовна$СТД</v>
      </c>
      <c r="G176" s="2" t="str">
        <f>IFERROR((REPLACE(Таблица3[[#This Row],[Статус]],1,SEARCH("$",Таблица3[[#This Row],[Статус]]),"")),"")</f>
        <v>СТД</v>
      </c>
      <c r="H176" s="21">
        <f>Таблица3[[#This Row],[2021 Балл]]+(Таблица3[[#This Row],[2022 Балл]]*Таблица3[[#This Row],[Коэф.]])</f>
        <v>30.75</v>
      </c>
    </row>
    <row r="177" spans="1:8" ht="15.75" x14ac:dyDescent="0.25">
      <c r="A177" t="s">
        <v>476</v>
      </c>
      <c r="B177" s="6">
        <v>445</v>
      </c>
      <c r="C177" s="7">
        <v>1.4</v>
      </c>
      <c r="D177" s="7">
        <v>2.3333333299999999</v>
      </c>
      <c r="E177" s="6">
        <v>1</v>
      </c>
      <c r="F177" s="4">
        <f>IFERROR(INDEX(СТД!$B$1:$B$898,MATCH(Таблица3[[#This Row],[Ф.И.О.]],СТД!$A$1:$A$898,0)),0)</f>
        <v>0</v>
      </c>
      <c r="G177" s="2" t="str">
        <f>IFERROR((REPLACE(Таблица3[[#This Row],[Статус]],1,SEARCH("$",Таблица3[[#This Row],[Статус]]),"")),"")</f>
        <v/>
      </c>
      <c r="H177" s="21">
        <f>Таблица3[[#This Row],[2021 Балл]]+(Таблица3[[#This Row],[2022 Балл]]*Таблица3[[#This Row],[Коэф.]])</f>
        <v>3.7333333299999998</v>
      </c>
    </row>
    <row r="178" spans="1:8" ht="15.75" x14ac:dyDescent="0.25">
      <c r="A178" t="s">
        <v>396</v>
      </c>
      <c r="B178" s="6">
        <v>220</v>
      </c>
      <c r="C178" s="7">
        <v>14.34</v>
      </c>
      <c r="D178" s="7">
        <v>11.5</v>
      </c>
      <c r="E178" s="6">
        <v>1</v>
      </c>
      <c r="F178" s="4">
        <f>IFERROR(INDEX(СТД!$B$1:$B$898,MATCH(Таблица3[[#This Row],[Ф.И.О.]],СТД!$A$1:$A$898,0)),0)</f>
        <v>0</v>
      </c>
      <c r="G178" s="2" t="str">
        <f>IFERROR((REPLACE(Таблица3[[#This Row],[Статус]],1,SEARCH("$",Таблица3[[#This Row],[Статус]]),"")),"")</f>
        <v/>
      </c>
      <c r="H178" s="21">
        <f>Таблица3[[#This Row],[2021 Балл]]+(Таблица3[[#This Row],[2022 Балл]]*Таблица3[[#This Row],[Коэф.]])</f>
        <v>25.84</v>
      </c>
    </row>
    <row r="179" spans="1:8" ht="15.75" x14ac:dyDescent="0.25">
      <c r="A179" t="s">
        <v>967</v>
      </c>
      <c r="B179" s="6">
        <v>218</v>
      </c>
      <c r="C179" s="7">
        <v>3</v>
      </c>
      <c r="D179" s="7">
        <v>0</v>
      </c>
      <c r="E179" s="6">
        <v>1</v>
      </c>
      <c r="F179" s="4">
        <f>IFERROR(INDEX(СТД!$B$1:$B$898,MATCH(Таблица3[[#This Row],[Ф.И.О.]],СТД!$A$1:$A$898,0)),0)</f>
        <v>0</v>
      </c>
      <c r="G179" s="2" t="str">
        <f>IFERROR((REPLACE(Таблица3[[#This Row],[Статус]],1,SEARCH("$",Таблица3[[#This Row],[Статус]]),"")),"")</f>
        <v/>
      </c>
      <c r="H179" s="21">
        <f>Таблица3[[#This Row],[2021 Балл]]+(Таблица3[[#This Row],[2022 Балл]]*Таблица3[[#This Row],[Коэф.]])</f>
        <v>3</v>
      </c>
    </row>
    <row r="180" spans="1:8" ht="15.75" x14ac:dyDescent="0.25">
      <c r="A180" t="s">
        <v>968</v>
      </c>
      <c r="B180" s="6">
        <v>453</v>
      </c>
      <c r="C180" s="7">
        <v>25.2</v>
      </c>
      <c r="D180" s="7">
        <v>0</v>
      </c>
      <c r="E180" s="6">
        <v>1</v>
      </c>
      <c r="F180" s="4">
        <f>IFERROR(INDEX(СТД!$B$1:$B$898,MATCH(Таблица3[[#This Row],[Ф.И.О.]],СТД!$A$1:$A$898,0)),0)</f>
        <v>0</v>
      </c>
      <c r="G180" s="2" t="str">
        <f>IFERROR((REPLACE(Таблица3[[#This Row],[Статус]],1,SEARCH("$",Таблица3[[#This Row],[Статус]]),"")),"")</f>
        <v/>
      </c>
      <c r="H180" s="21">
        <f>Таблица3[[#This Row],[2021 Балл]]+(Таблица3[[#This Row],[2022 Балл]]*Таблица3[[#This Row],[Коэф.]])</f>
        <v>25.2</v>
      </c>
    </row>
    <row r="181" spans="1:8" ht="15.75" x14ac:dyDescent="0.25">
      <c r="A181" t="s">
        <v>969</v>
      </c>
      <c r="B181" s="6">
        <v>772</v>
      </c>
      <c r="C181" s="7">
        <v>21.23</v>
      </c>
      <c r="D181" s="7">
        <v>0</v>
      </c>
      <c r="E181" s="6">
        <v>1</v>
      </c>
      <c r="F181" s="4">
        <f>IFERROR(INDEX(СТД!$B$1:$B$898,MATCH(Таблица3[[#This Row],[Ф.И.О.]],СТД!$A$1:$A$898,0)),0)</f>
        <v>0</v>
      </c>
      <c r="G181" s="2" t="str">
        <f>IFERROR((REPLACE(Таблица3[[#This Row],[Статус]],1,SEARCH("$",Таблица3[[#This Row],[Статус]]),"")),"")</f>
        <v/>
      </c>
      <c r="H181" s="21">
        <f>Таблица3[[#This Row],[2021 Балл]]+(Таблица3[[#This Row],[2022 Балл]]*Таблица3[[#This Row],[Коэф.]])</f>
        <v>21.23</v>
      </c>
    </row>
    <row r="182" spans="1:8" ht="15.75" x14ac:dyDescent="0.25">
      <c r="A182" t="s">
        <v>459</v>
      </c>
      <c r="B182" s="6">
        <v>436</v>
      </c>
      <c r="C182" s="7">
        <v>5.4</v>
      </c>
      <c r="D182" s="7">
        <v>11.32142857</v>
      </c>
      <c r="E182" s="6">
        <v>1.2</v>
      </c>
      <c r="F182" s="4" t="str">
        <f>IFERROR(INDEX(СТД!$B$1:$B$898,MATCH(Таблица3[[#This Row],[Ф.И.О.]],СТД!$A$1:$A$898,0)),0)</f>
        <v>Низаметдинов Ильдар Рафитович$КАНД/ДОКТ</v>
      </c>
      <c r="G182" s="2" t="str">
        <f>IFERROR((REPLACE(Таблица3[[#This Row],[Статус]],1,SEARCH("$",Таблица3[[#This Row],[Статус]]),"")),"")</f>
        <v>КАНД/ДОКТ</v>
      </c>
      <c r="H182" s="21">
        <f>Таблица3[[#This Row],[2021 Балл]]+(Таблица3[[#This Row],[2022 Балл]]*Таблица3[[#This Row],[Коэф.]])</f>
        <v>18.985714284</v>
      </c>
    </row>
    <row r="183" spans="1:8" ht="15.75" x14ac:dyDescent="0.25">
      <c r="A183" t="s">
        <v>351</v>
      </c>
      <c r="B183" s="6">
        <v>775</v>
      </c>
      <c r="C183" s="7">
        <v>4</v>
      </c>
      <c r="D183" s="7">
        <v>4</v>
      </c>
      <c r="E183" s="6">
        <v>1</v>
      </c>
      <c r="F183" s="4">
        <f>IFERROR(INDEX(СТД!$B$1:$B$898,MATCH(Таблица3[[#This Row],[Ф.И.О.]],СТД!$A$1:$A$898,0)),0)</f>
        <v>0</v>
      </c>
      <c r="G183" s="2" t="str">
        <f>IFERROR((REPLACE(Таблица3[[#This Row],[Статус]],1,SEARCH("$",Таблица3[[#This Row],[Статус]]),"")),"")</f>
        <v/>
      </c>
      <c r="H183" s="21">
        <f>Таблица3[[#This Row],[2021 Балл]]+(Таблица3[[#This Row],[2022 Балл]]*Таблица3[[#This Row],[Коэф.]])</f>
        <v>8</v>
      </c>
    </row>
    <row r="184" spans="1:8" ht="15.75" x14ac:dyDescent="0.25">
      <c r="A184" t="s">
        <v>394</v>
      </c>
      <c r="B184" s="6">
        <v>220</v>
      </c>
      <c r="C184" s="7">
        <v>69.27</v>
      </c>
      <c r="D184" s="7">
        <v>19.2</v>
      </c>
      <c r="E184" s="6">
        <v>1</v>
      </c>
      <c r="F184" s="4">
        <f>IFERROR(INDEX(СТД!$B$1:$B$898,MATCH(Таблица3[[#This Row],[Ф.И.О.]],СТД!$A$1:$A$898,0)),0)</f>
        <v>0</v>
      </c>
      <c r="G184" s="2" t="str">
        <f>IFERROR((REPLACE(Таблица3[[#This Row],[Статус]],1,SEARCH("$",Таблица3[[#This Row],[Статус]]),"")),"")</f>
        <v/>
      </c>
      <c r="H184" s="21">
        <f>Таблица3[[#This Row],[2021 Балл]]+(Таблица3[[#This Row],[2022 Балл]]*Таблица3[[#This Row],[Коэф.]])</f>
        <v>88.47</v>
      </c>
    </row>
    <row r="185" spans="1:8" ht="15.75" x14ac:dyDescent="0.25">
      <c r="A185" t="s">
        <v>467</v>
      </c>
      <c r="B185" s="6">
        <v>212</v>
      </c>
      <c r="C185" s="7">
        <v>45.63</v>
      </c>
      <c r="D185" s="7">
        <v>12.2</v>
      </c>
      <c r="E185" s="6">
        <v>1</v>
      </c>
      <c r="F185" s="4">
        <f>IFERROR(INDEX(СТД!$B$1:$B$898,MATCH(Таблица3[[#This Row],[Ф.И.О.]],СТД!$A$1:$A$898,0)),0)</f>
        <v>0</v>
      </c>
      <c r="G185" s="2" t="str">
        <f>IFERROR((REPLACE(Таблица3[[#This Row],[Статус]],1,SEARCH("$",Таблица3[[#This Row],[Статус]]),"")),"")</f>
        <v/>
      </c>
      <c r="H185" s="21">
        <f>Таблица3[[#This Row],[2021 Балл]]+(Таблица3[[#This Row],[2022 Балл]]*Таблица3[[#This Row],[Коэф.]])</f>
        <v>57.83</v>
      </c>
    </row>
    <row r="186" spans="1:8" ht="15.75" x14ac:dyDescent="0.25">
      <c r="A186" t="s">
        <v>431</v>
      </c>
      <c r="B186" s="6">
        <v>215</v>
      </c>
      <c r="C186" s="7">
        <v>43.74</v>
      </c>
      <c r="D186" s="7">
        <v>20</v>
      </c>
      <c r="E186" s="6">
        <v>1.2</v>
      </c>
      <c r="F186" s="3" t="str">
        <f>IFERROR(INDEX(СТД!$B$1:$B$898,MATCH(Таблица3[[#This Row],[Ф.И.О.]],СТД!$A$1:$A$898,0)),0)</f>
        <v>Нугуманова Язгуль Наилевна$СТД</v>
      </c>
      <c r="G186" s="2" t="str">
        <f>IFERROR((REPLACE(Таблица3[[#This Row],[Статус]],1,SEARCH("$",Таблица3[[#This Row],[Статус]]),"")),"")</f>
        <v>СТД</v>
      </c>
      <c r="H186" s="21">
        <f>Таблица3[[#This Row],[2021 Балл]]+(Таблица3[[#This Row],[2022 Балл]]*Таблица3[[#This Row],[Коэф.]])</f>
        <v>67.740000000000009</v>
      </c>
    </row>
    <row r="187" spans="1:8" ht="15.75" x14ac:dyDescent="0.25">
      <c r="A187" t="s">
        <v>372</v>
      </c>
      <c r="B187" s="6">
        <v>218</v>
      </c>
      <c r="C187" s="7">
        <v>25.92</v>
      </c>
      <c r="D187" s="7">
        <v>14.08333333</v>
      </c>
      <c r="E187" s="6">
        <v>1.2</v>
      </c>
      <c r="F187" s="3" t="str">
        <f>IFERROR(INDEX(СТД!$B$1:$B$898,MATCH(Таблица3[[#This Row],[Ф.И.О.]],СТД!$A$1:$A$898,0)),0)</f>
        <v>Овдина Екатерина Андреевна$КАНД/ДОКТ</v>
      </c>
      <c r="G187" s="2" t="str">
        <f>IFERROR((REPLACE(Таблица3[[#This Row],[Статус]],1,SEARCH("$",Таблица3[[#This Row],[Статус]]),"")),"")</f>
        <v>КАНД/ДОКТ</v>
      </c>
      <c r="H187" s="21">
        <f>Таблица3[[#This Row],[2021 Балл]]+(Таблица3[[#This Row],[2022 Балл]]*Таблица3[[#This Row],[Коэф.]])</f>
        <v>42.819999996</v>
      </c>
    </row>
    <row r="188" spans="1:8" ht="15.75" x14ac:dyDescent="0.25">
      <c r="A188" t="s">
        <v>448</v>
      </c>
      <c r="B188" s="6">
        <v>224</v>
      </c>
      <c r="C188" s="7">
        <v>6.4</v>
      </c>
      <c r="D188" s="7">
        <v>32</v>
      </c>
      <c r="E188" s="6">
        <v>1</v>
      </c>
      <c r="F188" s="4">
        <f>IFERROR(INDEX(СТД!$B$1:$B$898,MATCH(Таблица3[[#This Row],[Ф.И.О.]],СТД!$A$1:$A$898,0)),0)</f>
        <v>0</v>
      </c>
      <c r="G188" s="2" t="str">
        <f>IFERROR((REPLACE(Таблица3[[#This Row],[Статус]],1,SEARCH("$",Таблица3[[#This Row],[Статус]]),"")),"")</f>
        <v/>
      </c>
      <c r="H188" s="21">
        <f>Таблица3[[#This Row],[2021 Балл]]+(Таблица3[[#This Row],[2022 Балл]]*Таблица3[[#This Row],[Коэф.]])</f>
        <v>38.4</v>
      </c>
    </row>
    <row r="189" spans="1:8" ht="15.75" x14ac:dyDescent="0.25">
      <c r="A189" t="s">
        <v>437</v>
      </c>
      <c r="B189" s="6">
        <v>452</v>
      </c>
      <c r="C189" s="7">
        <v>0</v>
      </c>
      <c r="D189" s="7">
        <v>8.6666666699999997</v>
      </c>
      <c r="E189" s="6">
        <v>1</v>
      </c>
      <c r="F189" s="4">
        <f>IFERROR(INDEX(СТД!$B$1:$B$898,MATCH(Таблица3[[#This Row],[Ф.И.О.]],СТД!$A$1:$A$898,0)),0)</f>
        <v>0</v>
      </c>
      <c r="G189" s="2" t="str">
        <f>IFERROR((REPLACE(Таблица3[[#This Row],[Статус]],1,SEARCH("$",Таблица3[[#This Row],[Статус]]),"")),"")</f>
        <v/>
      </c>
      <c r="H189" s="21">
        <f>Таблица3[[#This Row],[2021 Балл]]+(Таблица3[[#This Row],[2022 Балл]]*Таблица3[[#This Row],[Коэф.]])</f>
        <v>8.6666666699999997</v>
      </c>
    </row>
    <row r="190" spans="1:8" ht="15.75" x14ac:dyDescent="0.25">
      <c r="A190" t="s">
        <v>352</v>
      </c>
      <c r="B190" s="6">
        <v>775</v>
      </c>
      <c r="C190" s="7">
        <v>4</v>
      </c>
      <c r="D190" s="7">
        <v>4</v>
      </c>
      <c r="E190" s="6">
        <v>1</v>
      </c>
      <c r="F190" s="4">
        <f>IFERROR(INDEX(СТД!$B$1:$B$898,MATCH(Таблица3[[#This Row],[Ф.И.О.]],СТД!$A$1:$A$898,0)),0)</f>
        <v>0</v>
      </c>
      <c r="G190" s="2" t="str">
        <f>IFERROR((REPLACE(Таблица3[[#This Row],[Статус]],1,SEARCH("$",Таблица3[[#This Row],[Статус]]),"")),"")</f>
        <v/>
      </c>
      <c r="H190" s="21">
        <f>Таблица3[[#This Row],[2021 Балл]]+(Таблица3[[#This Row],[2022 Балл]]*Таблица3[[#This Row],[Коэф.]])</f>
        <v>8</v>
      </c>
    </row>
    <row r="191" spans="1:8" ht="15.75" x14ac:dyDescent="0.25">
      <c r="A191" t="s">
        <v>971</v>
      </c>
      <c r="B191" s="6">
        <v>224</v>
      </c>
      <c r="C191" s="7">
        <v>4.8</v>
      </c>
      <c r="D191" s="7">
        <v>0</v>
      </c>
      <c r="E191" s="6">
        <v>1</v>
      </c>
      <c r="F191" s="4">
        <f>IFERROR(INDEX(СТД!$B$1:$B$898,MATCH(Таблица3[[#This Row],[Ф.И.О.]],СТД!$A$1:$A$898,0)),0)</f>
        <v>0</v>
      </c>
      <c r="G191" s="2" t="str">
        <f>IFERROR((REPLACE(Таблица3[[#This Row],[Статус]],1,SEARCH("$",Таблица3[[#This Row],[Статус]]),"")),"")</f>
        <v/>
      </c>
      <c r="H191" s="21">
        <f>Таблица3[[#This Row],[2021 Балл]]+(Таблица3[[#This Row],[2022 Балл]]*Таблица3[[#This Row],[Коэф.]])</f>
        <v>4.8</v>
      </c>
    </row>
    <row r="192" spans="1:8" ht="15.75" x14ac:dyDescent="0.25">
      <c r="A192" t="s">
        <v>333</v>
      </c>
      <c r="B192" s="6">
        <v>453</v>
      </c>
      <c r="C192" s="7">
        <v>113.91</v>
      </c>
      <c r="D192" s="7">
        <v>28.2</v>
      </c>
      <c r="E192" s="6">
        <v>1</v>
      </c>
      <c r="F192" s="4">
        <f>IFERROR(INDEX(СТД!$B$1:$B$898,MATCH(Таблица3[[#This Row],[Ф.И.О.]],СТД!$A$1:$A$898,0)),0)</f>
        <v>0</v>
      </c>
      <c r="G192" s="2" t="str">
        <f>IFERROR((REPLACE(Таблица3[[#This Row],[Статус]],1,SEARCH("$",Таблица3[[#This Row],[Статус]]),"")),"")</f>
        <v/>
      </c>
      <c r="H192" s="21">
        <f>Таблица3[[#This Row],[2021 Балл]]+(Таблица3[[#This Row],[2022 Балл]]*Таблица3[[#This Row],[Коэф.]])</f>
        <v>142.10999999999999</v>
      </c>
    </row>
    <row r="193" spans="1:8" ht="15.75" x14ac:dyDescent="0.25">
      <c r="A193" t="s">
        <v>400</v>
      </c>
      <c r="B193" s="6">
        <v>217</v>
      </c>
      <c r="C193" s="7">
        <v>172.74</v>
      </c>
      <c r="D193" s="7">
        <v>86</v>
      </c>
      <c r="E193" s="6">
        <v>1</v>
      </c>
      <c r="F193" s="4">
        <f>IFERROR(INDEX(СТД!$B$1:$B$898,MATCH(Таблица3[[#This Row],[Ф.И.О.]],СТД!$A$1:$A$898,0)),0)</f>
        <v>0</v>
      </c>
      <c r="G193" s="2" t="str">
        <f>IFERROR((REPLACE(Таблица3[[#This Row],[Статус]],1,SEARCH("$",Таблица3[[#This Row],[Статус]]),"")),"")</f>
        <v/>
      </c>
      <c r="H193" s="21">
        <f>Таблица3[[#This Row],[2021 Балл]]+(Таблица3[[#This Row],[2022 Балл]]*Таблица3[[#This Row],[Коэф.]])</f>
        <v>258.74</v>
      </c>
    </row>
    <row r="194" spans="1:8" ht="15.75" x14ac:dyDescent="0.25">
      <c r="A194" t="s">
        <v>456</v>
      </c>
      <c r="B194" s="6">
        <v>436</v>
      </c>
      <c r="C194" s="7">
        <v>9</v>
      </c>
      <c r="D194" s="7">
        <v>12</v>
      </c>
      <c r="E194" s="6">
        <v>1</v>
      </c>
      <c r="F194" s="4">
        <f>IFERROR(INDEX(СТД!$B$1:$B$898,MATCH(Таблица3[[#This Row],[Ф.И.О.]],СТД!$A$1:$A$898,0)),0)</f>
        <v>0</v>
      </c>
      <c r="G194" s="2" t="str">
        <f>IFERROR((REPLACE(Таблица3[[#This Row],[Статус]],1,SEARCH("$",Таблица3[[#This Row],[Статус]]),"")),"")</f>
        <v/>
      </c>
      <c r="H194" s="21">
        <f>Таблица3[[#This Row],[2021 Балл]]+(Таблица3[[#This Row],[2022 Балл]]*Таблица3[[#This Row],[Коэф.]])</f>
        <v>21</v>
      </c>
    </row>
    <row r="195" spans="1:8" ht="15.75" x14ac:dyDescent="0.25">
      <c r="A195" t="s">
        <v>972</v>
      </c>
      <c r="B195" s="6">
        <v>213</v>
      </c>
      <c r="C195" s="7">
        <v>39</v>
      </c>
      <c r="D195" s="7">
        <v>0</v>
      </c>
      <c r="E195" s="6">
        <v>1</v>
      </c>
      <c r="F195" s="4">
        <f>IFERROR(INDEX(СТД!$B$1:$B$898,MATCH(Таблица3[[#This Row],[Ф.И.О.]],СТД!$A$1:$A$898,0)),0)</f>
        <v>0</v>
      </c>
      <c r="G195" s="2" t="str">
        <f>IFERROR((REPLACE(Таблица3[[#This Row],[Статус]],1,SEARCH("$",Таблица3[[#This Row],[Статус]]),"")),"")</f>
        <v/>
      </c>
      <c r="H195" s="21">
        <f>Таблица3[[#This Row],[2021 Балл]]+(Таблица3[[#This Row],[2022 Балл]]*Таблица3[[#This Row],[Коэф.]])</f>
        <v>39</v>
      </c>
    </row>
    <row r="196" spans="1:8" ht="15.75" x14ac:dyDescent="0.25">
      <c r="A196" t="s">
        <v>293</v>
      </c>
      <c r="B196" s="6">
        <v>211</v>
      </c>
      <c r="C196" s="7">
        <v>10.31</v>
      </c>
      <c r="D196" s="7">
        <v>46.2</v>
      </c>
      <c r="E196" s="6">
        <v>1.2</v>
      </c>
      <c r="F196" s="3" t="str">
        <f>IFERROR(INDEX(СТД!$B$1:$B$898,MATCH(Таблица3[[#This Row],[Ф.И.О.]],СТД!$A$1:$A$898,0)),0)</f>
        <v>Перфилова Алина Александровна$СТД</v>
      </c>
      <c r="G196" s="2" t="str">
        <f>IFERROR((REPLACE(Таблица3[[#This Row],[Статус]],1,SEARCH("$",Таблица3[[#This Row],[Статус]]),"")),"")</f>
        <v>СТД</v>
      </c>
      <c r="H196" s="21">
        <f>Таблица3[[#This Row],[2021 Балл]]+(Таблица3[[#This Row],[2022 Балл]]*Таблица3[[#This Row],[Коэф.]])</f>
        <v>65.75</v>
      </c>
    </row>
    <row r="197" spans="1:8" ht="15.75" x14ac:dyDescent="0.25">
      <c r="A197" t="s">
        <v>973</v>
      </c>
      <c r="B197" s="6">
        <v>436</v>
      </c>
      <c r="C197" s="7">
        <v>9.36</v>
      </c>
      <c r="D197" s="7">
        <v>0</v>
      </c>
      <c r="E197" s="6">
        <v>1.2</v>
      </c>
      <c r="F197" s="3" t="str">
        <f>IFERROR(INDEX(СТД!$B$1:$B$898,MATCH(Таблица3[[#This Row],[Ф.И.О.]],СТД!$A$1:$A$898,0)),0)</f>
        <v>Петрова Марина Александровна$СТД</v>
      </c>
      <c r="G197" s="2" t="str">
        <f>IFERROR((REPLACE(Таблица3[[#This Row],[Статус]],1,SEARCH("$",Таблица3[[#This Row],[Статус]]),"")),"")</f>
        <v>СТД</v>
      </c>
      <c r="H197" s="21">
        <f>Таблица3[[#This Row],[2021 Балл]]+(Таблица3[[#This Row],[2022 Балл]]*Таблица3[[#This Row],[Коэф.]])</f>
        <v>9.36</v>
      </c>
    </row>
    <row r="198" spans="1:8" ht="15.75" x14ac:dyDescent="0.25">
      <c r="A198" t="s">
        <v>974</v>
      </c>
      <c r="B198" s="6">
        <v>211</v>
      </c>
      <c r="C198" s="7">
        <v>15.6</v>
      </c>
      <c r="D198" s="7">
        <v>0</v>
      </c>
      <c r="E198" s="6">
        <v>1</v>
      </c>
      <c r="F198" s="4">
        <f>IFERROR(INDEX(СТД!$B$1:$B$898,MATCH(Таблица3[[#This Row],[Ф.И.О.]],СТД!$A$1:$A$898,0)),0)</f>
        <v>0</v>
      </c>
      <c r="G198" s="2" t="str">
        <f>IFERROR((REPLACE(Таблица3[[#This Row],[Статус]],1,SEARCH("$",Таблица3[[#This Row],[Статус]]),"")),"")</f>
        <v/>
      </c>
      <c r="H198" s="21">
        <f>Таблица3[[#This Row],[2021 Балл]]+(Таблица3[[#This Row],[2022 Балл]]*Таблица3[[#This Row],[Коэф.]])</f>
        <v>15.6</v>
      </c>
    </row>
    <row r="199" spans="1:8" ht="15.75" x14ac:dyDescent="0.25">
      <c r="A199" t="s">
        <v>1036</v>
      </c>
      <c r="B199" s="6">
        <v>452</v>
      </c>
      <c r="C199" s="7">
        <v>0</v>
      </c>
      <c r="D199" s="7">
        <v>2.9166666700000001</v>
      </c>
      <c r="E199" s="6">
        <v>1.2</v>
      </c>
      <c r="F199" s="16" t="str">
        <f>IFERROR(INDEX(СТД!$B$1:$B$898,MATCH(Таблица3[[#This Row],[Ф.И.О.]],СТД!$A$1:$A$898,0)),0)</f>
        <v>Подугольникова Екатерина Евгеньевна$СТД</v>
      </c>
      <c r="G199" s="17" t="str">
        <f>IFERROR((REPLACE(Таблица3[[#This Row],[Статус]],1,SEARCH("$",Таблица3[[#This Row],[Статус]]),"")),"")</f>
        <v>СТД</v>
      </c>
      <c r="H199" s="37">
        <f>Таблица3[[#This Row],[2021 Балл]]+(Таблица3[[#This Row],[2022 Балл]]*Таблица3[[#This Row],[Коэф.]])</f>
        <v>3.5000000039999999</v>
      </c>
    </row>
    <row r="200" spans="1:8" ht="15.75" x14ac:dyDescent="0.25">
      <c r="A200" t="s">
        <v>266</v>
      </c>
      <c r="B200" s="6">
        <v>440</v>
      </c>
      <c r="C200" s="7">
        <v>18</v>
      </c>
      <c r="D200" s="7">
        <v>28.4</v>
      </c>
      <c r="E200" s="6">
        <v>1</v>
      </c>
      <c r="F200" s="4">
        <f>IFERROR(INDEX(СТД!$B$1:$B$898,MATCH(Таблица3[[#This Row],[Ф.И.О.]],СТД!$A$1:$A$898,0)),0)</f>
        <v>0</v>
      </c>
      <c r="G200" s="2" t="str">
        <f>IFERROR((REPLACE(Таблица3[[#This Row],[Статус]],1,SEARCH("$",Таблица3[[#This Row],[Статус]]),"")),"")</f>
        <v/>
      </c>
      <c r="H200" s="21">
        <f>Таблица3[[#This Row],[2021 Балл]]+(Таблица3[[#This Row],[2022 Балл]]*Таблица3[[#This Row],[Коэф.]])</f>
        <v>46.4</v>
      </c>
    </row>
    <row r="201" spans="1:8" ht="15.75" x14ac:dyDescent="0.25">
      <c r="A201" t="s">
        <v>347</v>
      </c>
      <c r="B201" s="6">
        <v>775</v>
      </c>
      <c r="C201" s="7">
        <v>3.5</v>
      </c>
      <c r="D201" s="7">
        <v>29.928571430000002</v>
      </c>
      <c r="E201" s="6">
        <v>1</v>
      </c>
      <c r="F201" s="4">
        <f>IFERROR(INDEX(СТД!$B$1:$B$898,MATCH(Таблица3[[#This Row],[Ф.И.О.]],СТД!$A$1:$A$898,0)),0)</f>
        <v>0</v>
      </c>
      <c r="G201" s="2" t="str">
        <f>IFERROR((REPLACE(Таблица3[[#This Row],[Статус]],1,SEARCH("$",Таблица3[[#This Row],[Статус]]),"")),"")</f>
        <v/>
      </c>
      <c r="H201" s="21">
        <f>Таблица3[[#This Row],[2021 Балл]]+(Таблица3[[#This Row],[2022 Балл]]*Таблица3[[#This Row],[Коэф.]])</f>
        <v>33.428571430000005</v>
      </c>
    </row>
    <row r="202" spans="1:8" ht="15.75" x14ac:dyDescent="0.25">
      <c r="A202" t="s">
        <v>353</v>
      </c>
      <c r="B202" s="6">
        <v>775</v>
      </c>
      <c r="C202" s="7">
        <v>6.8</v>
      </c>
      <c r="D202" s="7">
        <v>2</v>
      </c>
      <c r="E202" s="6">
        <v>1</v>
      </c>
      <c r="F202" s="4">
        <f>IFERROR(INDEX(СТД!$B$1:$B$898,MATCH(Таблица3[[#This Row],[Ф.И.О.]],СТД!$A$1:$A$898,0)),0)</f>
        <v>0</v>
      </c>
      <c r="G202" s="2" t="str">
        <f>IFERROR((REPLACE(Таблица3[[#This Row],[Статус]],1,SEARCH("$",Таблица3[[#This Row],[Статус]]),"")),"")</f>
        <v/>
      </c>
      <c r="H202" s="21">
        <f>Таблица3[[#This Row],[2021 Балл]]+(Таблица3[[#This Row],[2022 Балл]]*Таблица3[[#This Row],[Коэф.]])</f>
        <v>8.8000000000000007</v>
      </c>
    </row>
    <row r="203" spans="1:8" ht="15.75" x14ac:dyDescent="0.25">
      <c r="A203" t="s">
        <v>323</v>
      </c>
      <c r="B203" s="6">
        <v>451</v>
      </c>
      <c r="C203" s="7">
        <v>78</v>
      </c>
      <c r="D203" s="7">
        <v>12.6</v>
      </c>
      <c r="E203" s="6">
        <v>1</v>
      </c>
      <c r="F203" s="4">
        <f>IFERROR(INDEX(СТД!$B$1:$B$898,MATCH(Таблица3[[#This Row],[Ф.И.О.]],СТД!$A$1:$A$898,0)),0)</f>
        <v>0</v>
      </c>
      <c r="G203" s="2" t="str">
        <f>IFERROR((REPLACE(Таблица3[[#This Row],[Статус]],1,SEARCH("$",Таблица3[[#This Row],[Статус]]),"")),"")</f>
        <v/>
      </c>
      <c r="H203" s="21">
        <f>Таблица3[[#This Row],[2021 Балл]]+(Таблица3[[#This Row],[2022 Балл]]*Таблица3[[#This Row],[Коэф.]])</f>
        <v>90.6</v>
      </c>
    </row>
    <row r="204" spans="1:8" ht="15.75" x14ac:dyDescent="0.25">
      <c r="A204" t="s">
        <v>313</v>
      </c>
      <c r="B204" s="6">
        <v>451</v>
      </c>
      <c r="C204" s="7">
        <v>45.04</v>
      </c>
      <c r="D204" s="7">
        <v>106.80277778</v>
      </c>
      <c r="E204" s="6">
        <v>1</v>
      </c>
      <c r="F204" s="4">
        <f>IFERROR(INDEX(СТД!$B$1:$B$898,MATCH(Таблица3[[#This Row],[Ф.И.О.]],СТД!$A$1:$A$898,0)),0)</f>
        <v>0</v>
      </c>
      <c r="G204" s="2" t="str">
        <f>IFERROR((REPLACE(Таблица3[[#This Row],[Статус]],1,SEARCH("$",Таблица3[[#This Row],[Статус]]),"")),"")</f>
        <v/>
      </c>
      <c r="H204" s="21">
        <f>Таблица3[[#This Row],[2021 Балл]]+(Таблица3[[#This Row],[2022 Балл]]*Таблица3[[#This Row],[Коэф.]])</f>
        <v>151.84277778000001</v>
      </c>
    </row>
    <row r="205" spans="1:8" ht="15.75" x14ac:dyDescent="0.25">
      <c r="A205" t="s">
        <v>432</v>
      </c>
      <c r="B205" s="6">
        <v>215</v>
      </c>
      <c r="C205" s="7">
        <v>96.77</v>
      </c>
      <c r="D205" s="7">
        <v>18.45</v>
      </c>
      <c r="E205" s="6">
        <v>1</v>
      </c>
      <c r="F205" s="4">
        <f>IFERROR(INDEX(СТД!$B$1:$B$898,MATCH(Таблица3[[#This Row],[Ф.И.О.]],СТД!$A$1:$A$898,0)),0)</f>
        <v>0</v>
      </c>
      <c r="G205" s="2" t="str">
        <f>IFERROR((REPLACE(Таблица3[[#This Row],[Статус]],1,SEARCH("$",Таблица3[[#This Row],[Статус]]),"")),"")</f>
        <v/>
      </c>
      <c r="H205" s="21">
        <f>Таблица3[[#This Row],[2021 Балл]]+(Таблица3[[#This Row],[2022 Балл]]*Таблица3[[#This Row],[Коэф.]])</f>
        <v>115.22</v>
      </c>
    </row>
    <row r="206" spans="1:8" ht="15.75" x14ac:dyDescent="0.25">
      <c r="A206" t="s">
        <v>975</v>
      </c>
      <c r="B206" s="6">
        <v>220</v>
      </c>
      <c r="C206" s="7">
        <v>9.61</v>
      </c>
      <c r="D206" s="7">
        <v>0</v>
      </c>
      <c r="E206" s="6">
        <v>1</v>
      </c>
      <c r="F206" s="4">
        <f>IFERROR(INDEX(СТД!$B$1:$B$898,MATCH(Таблица3[[#This Row],[Ф.И.О.]],СТД!$A$1:$A$898,0)),0)</f>
        <v>0</v>
      </c>
      <c r="G206" s="2" t="str">
        <f>IFERROR((REPLACE(Таблица3[[#This Row],[Статус]],1,SEARCH("$",Таблица3[[#This Row],[Статус]]),"")),"")</f>
        <v/>
      </c>
      <c r="H206" s="21">
        <f>Таблица3[[#This Row],[2021 Балл]]+(Таблица3[[#This Row],[2022 Балл]]*Таблица3[[#This Row],[Коэф.]])</f>
        <v>9.61</v>
      </c>
    </row>
    <row r="207" spans="1:8" ht="15.75" x14ac:dyDescent="0.25">
      <c r="A207" t="s">
        <v>976</v>
      </c>
      <c r="B207" s="6">
        <v>775</v>
      </c>
      <c r="C207" s="7">
        <v>2</v>
      </c>
      <c r="D207" s="7">
        <v>0</v>
      </c>
      <c r="E207" s="6">
        <v>1</v>
      </c>
      <c r="F207" s="4">
        <f>IFERROR(INDEX(СТД!$B$1:$B$898,MATCH(Таблица3[[#This Row],[Ф.И.О.]],СТД!$A$1:$A$898,0)),0)</f>
        <v>0</v>
      </c>
      <c r="G207" s="2" t="str">
        <f>IFERROR((REPLACE(Таблица3[[#This Row],[Статус]],1,SEARCH("$",Таблица3[[#This Row],[Статус]]),"")),"")</f>
        <v/>
      </c>
      <c r="H207" s="21">
        <f>Таблица3[[#This Row],[2021 Балл]]+(Таблица3[[#This Row],[2022 Балл]]*Таблица3[[#This Row],[Коэф.]])</f>
        <v>2</v>
      </c>
    </row>
    <row r="208" spans="1:8" ht="15.75" x14ac:dyDescent="0.25">
      <c r="A208" t="s">
        <v>330</v>
      </c>
      <c r="B208" s="6">
        <v>453</v>
      </c>
      <c r="C208" s="7">
        <v>57.24</v>
      </c>
      <c r="D208" s="7">
        <v>56.7</v>
      </c>
      <c r="E208" s="6">
        <v>1</v>
      </c>
      <c r="F208" s="4">
        <f>IFERROR(INDEX(СТД!$B$1:$B$898,MATCH(Таблица3[[#This Row],[Ф.И.О.]],СТД!$A$1:$A$898,0)),0)</f>
        <v>0</v>
      </c>
      <c r="G208" s="2" t="str">
        <f>IFERROR((REPLACE(Таблица3[[#This Row],[Статус]],1,SEARCH("$",Таблица3[[#This Row],[Статус]]),"")),"")</f>
        <v/>
      </c>
      <c r="H208" s="21">
        <f>Таблица3[[#This Row],[2021 Балл]]+(Таблица3[[#This Row],[2022 Балл]]*Таблица3[[#This Row],[Коэф.]])</f>
        <v>113.94</v>
      </c>
    </row>
    <row r="209" spans="1:8" ht="15.75" x14ac:dyDescent="0.25">
      <c r="A209" t="s">
        <v>263</v>
      </c>
      <c r="B209" s="6">
        <v>440</v>
      </c>
      <c r="C209" s="7">
        <v>101.42</v>
      </c>
      <c r="D209" s="7">
        <v>9.3125</v>
      </c>
      <c r="E209" s="6">
        <v>1</v>
      </c>
      <c r="F209" s="4">
        <f>IFERROR(INDEX(СТД!$B$1:$B$898,MATCH(Таблица3[[#This Row],[Ф.И.О.]],СТД!$A$1:$A$898,0)),0)</f>
        <v>0</v>
      </c>
      <c r="G209" s="2" t="str">
        <f>IFERROR((REPLACE(Таблица3[[#This Row],[Статус]],1,SEARCH("$",Таблица3[[#This Row],[Статус]]),"")),"")</f>
        <v/>
      </c>
      <c r="H209" s="21">
        <f>Таблица3[[#This Row],[2021 Балл]]+(Таблица3[[#This Row],[2022 Балл]]*Таблица3[[#This Row],[Коэф.]])</f>
        <v>110.7325</v>
      </c>
    </row>
    <row r="210" spans="1:8" ht="15.75" x14ac:dyDescent="0.25">
      <c r="A210" t="s">
        <v>270</v>
      </c>
      <c r="B210" s="6">
        <v>440</v>
      </c>
      <c r="C210" s="7">
        <v>13.2</v>
      </c>
      <c r="D210" s="7">
        <v>55.2</v>
      </c>
      <c r="E210" s="6">
        <v>1</v>
      </c>
      <c r="F210" s="4">
        <f>IFERROR(INDEX(СТД!$B$1:$B$898,MATCH(Таблица3[[#This Row],[Ф.И.О.]],СТД!$A$1:$A$898,0)),0)</f>
        <v>0</v>
      </c>
      <c r="G210" s="2" t="str">
        <f>IFERROR((REPLACE(Таблица3[[#This Row],[Статус]],1,SEARCH("$",Таблица3[[#This Row],[Статус]]),"")),"")</f>
        <v/>
      </c>
      <c r="H210" s="21">
        <f>Таблица3[[#This Row],[2021 Балл]]+(Таблица3[[#This Row],[2022 Балл]]*Таблица3[[#This Row],[Коэф.]])</f>
        <v>68.400000000000006</v>
      </c>
    </row>
    <row r="211" spans="1:8" ht="15.75" x14ac:dyDescent="0.25">
      <c r="A211" t="s">
        <v>415</v>
      </c>
      <c r="B211" s="6">
        <v>217</v>
      </c>
      <c r="C211" s="7">
        <v>24</v>
      </c>
      <c r="D211" s="7">
        <v>4.75</v>
      </c>
      <c r="E211" s="6">
        <v>1</v>
      </c>
      <c r="F211" s="4">
        <f>IFERROR(INDEX(СТД!$B$1:$B$898,MATCH(Таблица3[[#This Row],[Ф.И.О.]],СТД!$A$1:$A$898,0)),0)</f>
        <v>0</v>
      </c>
      <c r="G211" s="2" t="str">
        <f>IFERROR((REPLACE(Таблица3[[#This Row],[Статус]],1,SEARCH("$",Таблица3[[#This Row],[Статус]]),"")),"")</f>
        <v/>
      </c>
      <c r="H211" s="21">
        <f>Таблица3[[#This Row],[2021 Балл]]+(Таблица3[[#This Row],[2022 Балл]]*Таблица3[[#This Row],[Коэф.]])</f>
        <v>28.75</v>
      </c>
    </row>
    <row r="212" spans="1:8" ht="15.75" x14ac:dyDescent="0.25">
      <c r="A212" t="s">
        <v>425</v>
      </c>
      <c r="B212" s="6">
        <v>215</v>
      </c>
      <c r="C212" s="7">
        <v>21.5</v>
      </c>
      <c r="D212" s="7">
        <v>5.625</v>
      </c>
      <c r="E212" s="6">
        <v>1</v>
      </c>
      <c r="F212" s="4">
        <f>IFERROR(INDEX(СТД!$B$1:$B$898,MATCH(Таблица3[[#This Row],[Ф.И.О.]],СТД!$A$1:$A$898,0)),0)</f>
        <v>0</v>
      </c>
      <c r="G212" s="2" t="str">
        <f>IFERROR((REPLACE(Таблица3[[#This Row],[Статус]],1,SEARCH("$",Таблица3[[#This Row],[Статус]]),"")),"")</f>
        <v/>
      </c>
      <c r="H212" s="21">
        <f>Таблица3[[#This Row],[2021 Балл]]+(Таблица3[[#This Row],[2022 Балл]]*Таблица3[[#This Row],[Коэф.]])</f>
        <v>27.125</v>
      </c>
    </row>
    <row r="213" spans="1:8" ht="15.75" x14ac:dyDescent="0.25">
      <c r="A213" t="s">
        <v>426</v>
      </c>
      <c r="B213" s="6">
        <v>451</v>
      </c>
      <c r="C213" s="7">
        <v>60.5</v>
      </c>
      <c r="D213" s="7">
        <v>7.5</v>
      </c>
      <c r="E213" s="6">
        <v>1</v>
      </c>
      <c r="F213" s="4">
        <f>IFERROR(INDEX(СТД!$B$1:$B$898,MATCH(Таблица3[[#This Row],[Ф.И.О.]],СТД!$A$1:$A$898,0)),0)</f>
        <v>0</v>
      </c>
      <c r="G213" s="2" t="str">
        <f>IFERROR((REPLACE(Таблица3[[#This Row],[Статус]],1,SEARCH("$",Таблица3[[#This Row],[Статус]]),"")),"")</f>
        <v/>
      </c>
      <c r="H213" s="21">
        <f>Таблица3[[#This Row],[2021 Балл]]+(Таблица3[[#This Row],[2022 Балл]]*Таблица3[[#This Row],[Коэф.]])</f>
        <v>68</v>
      </c>
    </row>
    <row r="214" spans="1:8" ht="15.75" x14ac:dyDescent="0.25">
      <c r="A214" t="s">
        <v>977</v>
      </c>
      <c r="B214" s="6">
        <v>451</v>
      </c>
      <c r="C214" s="7">
        <v>62.04</v>
      </c>
      <c r="D214" s="7">
        <v>0</v>
      </c>
      <c r="E214" s="6">
        <v>1</v>
      </c>
      <c r="F214" s="4">
        <f>IFERROR(INDEX(СТД!$B$1:$B$898,MATCH(Таблица3[[#This Row],[Ф.И.О.]],СТД!$A$1:$A$898,0)),0)</f>
        <v>0</v>
      </c>
      <c r="G214" s="2" t="str">
        <f>IFERROR((REPLACE(Таблица3[[#This Row],[Статус]],1,SEARCH("$",Таблица3[[#This Row],[Статус]]),"")),"")</f>
        <v/>
      </c>
      <c r="H214" s="21">
        <f>Таблица3[[#This Row],[2021 Балл]]+(Таблица3[[#This Row],[2022 Балл]]*Таблица3[[#This Row],[Коэф.]])</f>
        <v>62.04</v>
      </c>
    </row>
    <row r="215" spans="1:8" ht="15.75" x14ac:dyDescent="0.25">
      <c r="A215" t="s">
        <v>344</v>
      </c>
      <c r="B215" s="6">
        <v>775</v>
      </c>
      <c r="C215" s="7">
        <v>22.6</v>
      </c>
      <c r="D215" s="7">
        <v>60.45</v>
      </c>
      <c r="E215" s="6">
        <v>1</v>
      </c>
      <c r="F215" s="4">
        <f>IFERROR(INDEX(СТД!$B$1:$B$898,MATCH(Таблица3[[#This Row],[Ф.И.О.]],СТД!$A$1:$A$898,0)),0)</f>
        <v>0</v>
      </c>
      <c r="G215" s="2" t="str">
        <f>IFERROR((REPLACE(Таблица3[[#This Row],[Статус]],1,SEARCH("$",Таблица3[[#This Row],[Статус]]),"")),"")</f>
        <v/>
      </c>
      <c r="H215" s="21">
        <f>Таблица3[[#This Row],[2021 Балл]]+(Таблица3[[#This Row],[2022 Балл]]*Таблица3[[#This Row],[Коэф.]])</f>
        <v>83.050000000000011</v>
      </c>
    </row>
    <row r="216" spans="1:8" ht="15.75" x14ac:dyDescent="0.25">
      <c r="A216" t="s">
        <v>457</v>
      </c>
      <c r="B216" s="6">
        <v>436</v>
      </c>
      <c r="C216" s="7">
        <v>0</v>
      </c>
      <c r="D216" s="7">
        <v>12</v>
      </c>
      <c r="E216" s="6">
        <v>1</v>
      </c>
      <c r="F216" s="4">
        <f>IFERROR(INDEX(СТД!$B$1:$B$898,MATCH(Таблица3[[#This Row],[Ф.И.О.]],СТД!$A$1:$A$898,0)),0)</f>
        <v>0</v>
      </c>
      <c r="G216" s="2" t="str">
        <f>IFERROR((REPLACE(Таблица3[[#This Row],[Статус]],1,SEARCH("$",Таблица3[[#This Row],[Статус]]),"")),"")</f>
        <v/>
      </c>
      <c r="H216" s="21">
        <f>Таблица3[[#This Row],[2021 Балл]]+(Таблица3[[#This Row],[2022 Балл]]*Таблица3[[#This Row],[Коэф.]])</f>
        <v>12</v>
      </c>
    </row>
    <row r="217" spans="1:8" ht="15.75" x14ac:dyDescent="0.25">
      <c r="A217" t="s">
        <v>276</v>
      </c>
      <c r="B217" s="6">
        <v>440</v>
      </c>
      <c r="C217" s="7">
        <v>12.03</v>
      </c>
      <c r="D217" s="7">
        <v>6.5</v>
      </c>
      <c r="E217" s="6">
        <v>1</v>
      </c>
      <c r="F217" s="4">
        <f>IFERROR(INDEX(СТД!$B$1:$B$898,MATCH(Таблица3[[#This Row],[Ф.И.О.]],СТД!$A$1:$A$898,0)),0)</f>
        <v>0</v>
      </c>
      <c r="G217" s="2" t="str">
        <f>IFERROR((REPLACE(Таблица3[[#This Row],[Статус]],1,SEARCH("$",Таблица3[[#This Row],[Статус]]),"")),"")</f>
        <v/>
      </c>
      <c r="H217" s="21">
        <f>Таблица3[[#This Row],[2021 Балл]]+(Таблица3[[#This Row],[2022 Балл]]*Таблица3[[#This Row],[Коэф.]])</f>
        <v>18.53</v>
      </c>
    </row>
    <row r="218" spans="1:8" ht="15.75" x14ac:dyDescent="0.25">
      <c r="A218" t="s">
        <v>305</v>
      </c>
      <c r="B218" s="6">
        <v>211</v>
      </c>
      <c r="C218" s="7">
        <v>27.6</v>
      </c>
      <c r="D218" s="7">
        <v>15.6</v>
      </c>
      <c r="E218" s="6">
        <v>1</v>
      </c>
      <c r="F218" s="4">
        <f>IFERROR(INDEX(СТД!$B$1:$B$898,MATCH(Таблица3[[#This Row],[Ф.И.О.]],СТД!$A$1:$A$898,0)),0)</f>
        <v>0</v>
      </c>
      <c r="G218" s="2" t="str">
        <f>IFERROR((REPLACE(Таблица3[[#This Row],[Статус]],1,SEARCH("$",Таблица3[[#This Row],[Статус]]),"")),"")</f>
        <v/>
      </c>
      <c r="H218" s="21">
        <f>Таблица3[[#This Row],[2021 Балл]]+(Таблица3[[#This Row],[2022 Балл]]*Таблица3[[#This Row],[Коэф.]])</f>
        <v>43.2</v>
      </c>
    </row>
    <row r="219" spans="1:8" ht="15.75" x14ac:dyDescent="0.25">
      <c r="A219" t="s">
        <v>413</v>
      </c>
      <c r="B219" s="6">
        <v>213</v>
      </c>
      <c r="C219" s="7">
        <v>0</v>
      </c>
      <c r="D219" s="7">
        <v>36</v>
      </c>
      <c r="E219" s="6">
        <v>1</v>
      </c>
      <c r="F219" s="4">
        <f>IFERROR(INDEX(СТД!$B$1:$B$898,MATCH(Таблица3[[#This Row],[Ф.И.О.]],СТД!$A$1:$A$898,0)),0)</f>
        <v>0</v>
      </c>
      <c r="G219" s="2" t="str">
        <f>IFERROR((REPLACE(Таблица3[[#This Row],[Статус]],1,SEARCH("$",Таблица3[[#This Row],[Статус]]),"")),"")</f>
        <v/>
      </c>
      <c r="H219" s="21">
        <f>Таблица3[[#This Row],[2021 Балл]]+(Таблица3[[#This Row],[2022 Балл]]*Таблица3[[#This Row],[Коэф.]])</f>
        <v>36</v>
      </c>
    </row>
    <row r="220" spans="1:8" ht="15.75" x14ac:dyDescent="0.25">
      <c r="A220" t="s">
        <v>458</v>
      </c>
      <c r="B220" s="6">
        <v>436</v>
      </c>
      <c r="C220" s="7">
        <v>16.8</v>
      </c>
      <c r="D220" s="7">
        <v>12</v>
      </c>
      <c r="E220" s="6">
        <v>1</v>
      </c>
      <c r="F220" s="4">
        <f>IFERROR(INDEX(СТД!$B$1:$B$898,MATCH(Таблица3[[#This Row],[Ф.И.О.]],СТД!$A$1:$A$898,0)),0)</f>
        <v>0</v>
      </c>
      <c r="G220" s="2" t="str">
        <f>IFERROR((REPLACE(Таблица3[[#This Row],[Статус]],1,SEARCH("$",Таблица3[[#This Row],[Статус]]),"")),"")</f>
        <v/>
      </c>
      <c r="H220" s="21">
        <f>Таблица3[[#This Row],[2021 Балл]]+(Таблица3[[#This Row],[2022 Балл]]*Таблица3[[#This Row],[Коэф.]])</f>
        <v>28.8</v>
      </c>
    </row>
    <row r="221" spans="1:8" ht="15.75" x14ac:dyDescent="0.25">
      <c r="A221" t="s">
        <v>978</v>
      </c>
      <c r="B221" s="6">
        <v>454</v>
      </c>
      <c r="C221" s="7">
        <v>178.09</v>
      </c>
      <c r="D221" s="7">
        <v>12.50480769</v>
      </c>
      <c r="E221" s="6">
        <v>1.2</v>
      </c>
      <c r="F221" s="3" t="str">
        <f>IFERROR(INDEX(СТД!$B$1:$B$898,MATCH(Таблица3[[#This Row],[Ф.И.О.]],СТД!$A$1:$A$898,0)),0)</f>
        <v>Сагатов Нурсултан$КАНД/ДОКТ</v>
      </c>
      <c r="G221" s="2" t="str">
        <f>IFERROR((REPLACE(Таблица3[[#This Row],[Статус]],1,SEARCH("$",Таблица3[[#This Row],[Статус]]),"")),"")</f>
        <v>КАНД/ДОКТ</v>
      </c>
      <c r="H221" s="21">
        <f>Таблица3[[#This Row],[2021 Балл]]+(Таблица3[[#This Row],[2022 Балл]]*Таблица3[[#This Row],[Коэф.]])</f>
        <v>193.09576922799999</v>
      </c>
    </row>
    <row r="222" spans="1:8" ht="15.75" x14ac:dyDescent="0.25">
      <c r="A222" t="s">
        <v>979</v>
      </c>
      <c r="B222" s="6">
        <v>454</v>
      </c>
      <c r="C222" s="7">
        <v>142.11000000000001</v>
      </c>
      <c r="D222" s="7">
        <v>2.8125</v>
      </c>
      <c r="E222" s="6">
        <v>1.2</v>
      </c>
      <c r="F222" s="3" t="str">
        <f>IFERROR(INDEX(СТД!$B$1:$B$898,MATCH(Таблица3[[#This Row],[Ф.И.О.]],СТД!$A$1:$A$898,0)),0)</f>
        <v>Сагатова Динара$КАНД/ДОКТ</v>
      </c>
      <c r="G222" s="2" t="str">
        <f>IFERROR((REPLACE(Таблица3[[#This Row],[Статус]],1,SEARCH("$",Таблица3[[#This Row],[Статус]]),"")),"")</f>
        <v>КАНД/ДОКТ</v>
      </c>
      <c r="H222" s="21">
        <f>Таблица3[[#This Row],[2021 Балл]]+(Таблица3[[#This Row],[2022 Балл]]*Таблица3[[#This Row],[Коэф.]])</f>
        <v>145.48500000000001</v>
      </c>
    </row>
    <row r="223" spans="1:8" ht="15.75" x14ac:dyDescent="0.25">
      <c r="A223" t="s">
        <v>362</v>
      </c>
      <c r="B223" s="6">
        <v>218</v>
      </c>
      <c r="C223" s="7">
        <v>8.59</v>
      </c>
      <c r="D223" s="7">
        <v>27.45</v>
      </c>
      <c r="E223" s="6">
        <v>1</v>
      </c>
      <c r="F223" s="4">
        <f>IFERROR(INDEX(СТД!$B$1:$B$898,MATCH(Таблица3[[#This Row],[Ф.И.О.]],СТД!$A$1:$A$898,0)),0)</f>
        <v>0</v>
      </c>
      <c r="G223" s="2" t="str">
        <f>IFERROR((REPLACE(Таблица3[[#This Row],[Статус]],1,SEARCH("$",Таблица3[[#This Row],[Статус]]),"")),"")</f>
        <v/>
      </c>
      <c r="H223" s="21">
        <f>Таблица3[[#This Row],[2021 Балл]]+(Таблица3[[#This Row],[2022 Балл]]*Таблица3[[#This Row],[Коэф.]])</f>
        <v>36.04</v>
      </c>
    </row>
    <row r="224" spans="1:8" ht="15.75" x14ac:dyDescent="0.25">
      <c r="A224" t="s">
        <v>294</v>
      </c>
      <c r="B224" s="6">
        <v>211</v>
      </c>
      <c r="C224" s="7">
        <v>42.71</v>
      </c>
      <c r="D224" s="7">
        <v>46.878571430000001</v>
      </c>
      <c r="E224" s="6">
        <v>1</v>
      </c>
      <c r="F224" s="4">
        <f>IFERROR(INDEX(СТД!$B$1:$B$898,MATCH(Таблица3[[#This Row],[Ф.И.О.]],СТД!$A$1:$A$898,0)),0)</f>
        <v>0</v>
      </c>
      <c r="G224" s="2" t="str">
        <f>IFERROR((REPLACE(Таблица3[[#This Row],[Статус]],1,SEARCH("$",Таблица3[[#This Row],[Статус]]),"")),"")</f>
        <v/>
      </c>
      <c r="H224" s="21">
        <f>Таблица3[[#This Row],[2021 Балл]]+(Таблица3[[#This Row],[2022 Балл]]*Таблица3[[#This Row],[Коэф.]])</f>
        <v>89.588571430000002</v>
      </c>
    </row>
    <row r="225" spans="1:8" ht="15.75" x14ac:dyDescent="0.25">
      <c r="A225" t="s">
        <v>403</v>
      </c>
      <c r="B225" s="6">
        <v>214</v>
      </c>
      <c r="C225" s="7">
        <v>43.2</v>
      </c>
      <c r="D225" s="7">
        <v>106.55</v>
      </c>
      <c r="E225" s="6">
        <v>1</v>
      </c>
      <c r="F225" s="4">
        <f>IFERROR(INDEX(СТД!$B$1:$B$898,MATCH(Таблица3[[#This Row],[Ф.И.О.]],СТД!$A$1:$A$898,0)),0)</f>
        <v>0</v>
      </c>
      <c r="G225" s="2" t="str">
        <f>IFERROR((REPLACE(Таблица3[[#This Row],[Статус]],1,SEARCH("$",Таблица3[[#This Row],[Статус]]),"")),"")</f>
        <v/>
      </c>
      <c r="H225" s="21">
        <f>Таблица3[[#This Row],[2021 Балл]]+(Таблица3[[#This Row],[2022 Балл]]*Таблица3[[#This Row],[Коэф.]])</f>
        <v>149.75</v>
      </c>
    </row>
    <row r="226" spans="1:8" ht="15.75" x14ac:dyDescent="0.25">
      <c r="A226" t="s">
        <v>980</v>
      </c>
      <c r="B226" s="6">
        <v>436</v>
      </c>
      <c r="C226" s="7">
        <v>18.96</v>
      </c>
      <c r="D226" s="7">
        <v>0</v>
      </c>
      <c r="E226" s="6">
        <v>1</v>
      </c>
      <c r="F226" s="4">
        <f>IFERROR(INDEX(СТД!$B$1:$B$898,MATCH(Таблица3[[#This Row],[Ф.И.О.]],СТД!$A$1:$A$898,0)),0)</f>
        <v>0</v>
      </c>
      <c r="G226" s="2" t="str">
        <f>IFERROR((REPLACE(Таблица3[[#This Row],[Статус]],1,SEARCH("$",Таблица3[[#This Row],[Статус]]),"")),"")</f>
        <v/>
      </c>
      <c r="H226" s="21">
        <f>Таблица3[[#This Row],[2021 Балл]]+(Таблица3[[#This Row],[2022 Балл]]*Таблица3[[#This Row],[Коэф.]])</f>
        <v>18.96</v>
      </c>
    </row>
    <row r="227" spans="1:8" ht="15.75" x14ac:dyDescent="0.25">
      <c r="A227" t="s">
        <v>272</v>
      </c>
      <c r="B227" s="6">
        <v>440</v>
      </c>
      <c r="C227" s="7">
        <v>18</v>
      </c>
      <c r="D227" s="7">
        <v>30</v>
      </c>
      <c r="E227" s="6">
        <v>1</v>
      </c>
      <c r="F227" s="4">
        <f>IFERROR(INDEX(СТД!$B$1:$B$898,MATCH(Таблица3[[#This Row],[Ф.И.О.]],СТД!$A$1:$A$898,0)),0)</f>
        <v>0</v>
      </c>
      <c r="G227" s="2" t="str">
        <f>IFERROR((REPLACE(Таблица3[[#This Row],[Статус]],1,SEARCH("$",Таблица3[[#This Row],[Статус]]),"")),"")</f>
        <v/>
      </c>
      <c r="H227" s="21">
        <f>Таблица3[[#This Row],[2021 Балл]]+(Таблица3[[#This Row],[2022 Балл]]*Таблица3[[#This Row],[Коэф.]])</f>
        <v>48</v>
      </c>
    </row>
    <row r="228" spans="1:8" ht="15.75" x14ac:dyDescent="0.25">
      <c r="A228" t="s">
        <v>267</v>
      </c>
      <c r="B228" s="6">
        <v>440</v>
      </c>
      <c r="C228" s="7">
        <v>7.2</v>
      </c>
      <c r="D228" s="7">
        <v>16.399999999999999</v>
      </c>
      <c r="E228" s="6">
        <v>1.2</v>
      </c>
      <c r="F228" s="4" t="str">
        <f>IFERROR(INDEX(СТД!$B$1:$B$898,MATCH(Таблица3[[#This Row],[Ф.И.О.]],СТД!$A$1:$A$898,0)),0)</f>
        <v>Семенов Александр Николаевич$КАНД/ДОКТ</v>
      </c>
      <c r="G228" s="2" t="str">
        <f>IFERROR((REPLACE(Таблица3[[#This Row],[Статус]],1,SEARCH("$",Таблица3[[#This Row],[Статус]]),"")),"")</f>
        <v>КАНД/ДОКТ</v>
      </c>
      <c r="H228" s="21">
        <f>Таблица3[[#This Row],[2021 Балл]]+(Таблица3[[#This Row],[2022 Балл]]*Таблица3[[#This Row],[Коэф.]])</f>
        <v>26.879999999999995</v>
      </c>
    </row>
    <row r="229" spans="1:8" ht="15.75" x14ac:dyDescent="0.25">
      <c r="A229" t="s">
        <v>345</v>
      </c>
      <c r="B229" s="6">
        <v>775</v>
      </c>
      <c r="C229" s="7">
        <v>56.7</v>
      </c>
      <c r="D229" s="7">
        <v>54.6</v>
      </c>
      <c r="E229" s="6">
        <v>1</v>
      </c>
      <c r="F229" s="4">
        <f>IFERROR(INDEX(СТД!$B$1:$B$898,MATCH(Таблица3[[#This Row],[Ф.И.О.]],СТД!$A$1:$A$898,0)),0)</f>
        <v>0</v>
      </c>
      <c r="G229" s="2" t="str">
        <f>IFERROR((REPLACE(Таблица3[[#This Row],[Статус]],1,SEARCH("$",Таблица3[[#This Row],[Статус]]),"")),"")</f>
        <v/>
      </c>
      <c r="H229" s="21">
        <f>Таблица3[[#This Row],[2021 Балл]]+(Таблица3[[#This Row],[2022 Балл]]*Таблица3[[#This Row],[Коэф.]])</f>
        <v>111.30000000000001</v>
      </c>
    </row>
    <row r="230" spans="1:8" ht="15.75" x14ac:dyDescent="0.25">
      <c r="A230" t="s">
        <v>264</v>
      </c>
      <c r="B230" s="6">
        <v>440</v>
      </c>
      <c r="C230" s="7">
        <v>0</v>
      </c>
      <c r="D230" s="7">
        <v>9.3125</v>
      </c>
      <c r="E230" s="6">
        <v>1.2</v>
      </c>
      <c r="F230" s="3" t="str">
        <f>IFERROR(INDEX(СТД!$B$1:$B$898,MATCH(Таблица3[[#This Row],[Ф.И.О.]],СТД!$A$1:$A$898,0)),0)</f>
        <v>Семерикова Анна Ивановна$СТД</v>
      </c>
      <c r="G230" s="2" t="str">
        <f>IFERROR((REPLACE(Таблица3[[#This Row],[Статус]],1,SEARCH("$",Таблица3[[#This Row],[Статус]]),"")),"")</f>
        <v>СТД</v>
      </c>
      <c r="H230" s="21">
        <f>Таблица3[[#This Row],[2021 Балл]]+(Таблица3[[#This Row],[2022 Балл]]*Таблица3[[#This Row],[Коэф.]])</f>
        <v>11.174999999999999</v>
      </c>
    </row>
    <row r="231" spans="1:8" ht="15.75" x14ac:dyDescent="0.25">
      <c r="A231" t="s">
        <v>981</v>
      </c>
      <c r="B231" s="6">
        <v>451</v>
      </c>
      <c r="C231" s="7">
        <v>14.4</v>
      </c>
      <c r="D231" s="7">
        <v>2.3333333299999999</v>
      </c>
      <c r="E231" s="6">
        <v>1.2</v>
      </c>
      <c r="F231" s="3" t="str">
        <f>IFERROR(INDEX(СТД!$B$1:$B$898,MATCH(Таблица3[[#This Row],[Ф.И.О.]],СТД!$A$1:$A$898,0)),0)</f>
        <v>Серебрянников Алексей Олегович$СТД</v>
      </c>
      <c r="G231" s="2" t="str">
        <f>IFERROR((REPLACE(Таблица3[[#This Row],[Статус]],1,SEARCH("$",Таблица3[[#This Row],[Статус]]),"")),"")</f>
        <v>СТД</v>
      </c>
      <c r="H231" s="21">
        <f>Таблица3[[#This Row],[2021 Балл]]+(Таблица3[[#This Row],[2022 Балл]]*Таблица3[[#This Row],[Коэф.]])</f>
        <v>17.199999995999999</v>
      </c>
    </row>
    <row r="232" spans="1:8" ht="15.75" x14ac:dyDescent="0.25">
      <c r="A232" t="s">
        <v>259</v>
      </c>
      <c r="B232" s="6">
        <v>440</v>
      </c>
      <c r="C232" s="7">
        <v>32.299999999999997</v>
      </c>
      <c r="D232" s="7">
        <v>30.3</v>
      </c>
      <c r="E232" s="6">
        <v>1</v>
      </c>
      <c r="F232" s="4">
        <f>IFERROR(INDEX(СТД!$B$1:$B$898,MATCH(Таблица3[[#This Row],[Ф.И.О.]],СТД!$A$1:$A$898,0)),0)</f>
        <v>0</v>
      </c>
      <c r="G232" s="2" t="str">
        <f>IFERROR((REPLACE(Таблица3[[#This Row],[Статус]],1,SEARCH("$",Таблица3[[#This Row],[Статус]]),"")),"")</f>
        <v/>
      </c>
      <c r="H232" s="21">
        <f>Таблица3[[#This Row],[2021 Балл]]+(Таблица3[[#This Row],[2022 Балл]]*Таблица3[[#This Row],[Коэф.]])</f>
        <v>62.599999999999994</v>
      </c>
    </row>
    <row r="233" spans="1:8" ht="15.75" x14ac:dyDescent="0.25">
      <c r="A233" t="s">
        <v>473</v>
      </c>
      <c r="B233" s="6">
        <v>212</v>
      </c>
      <c r="C233" s="7">
        <v>13.15</v>
      </c>
      <c r="D233" s="7">
        <v>3.49206349</v>
      </c>
      <c r="E233" s="6">
        <v>1</v>
      </c>
      <c r="F233" s="4">
        <f>IFERROR(INDEX(СТД!$B$1:$B$898,MATCH(Таблица3[[#This Row],[Ф.И.О.]],СТД!$A$1:$A$898,0)),0)</f>
        <v>0</v>
      </c>
      <c r="G233" s="2" t="str">
        <f>IFERROR((REPLACE(Таблица3[[#This Row],[Статус]],1,SEARCH("$",Таблица3[[#This Row],[Статус]]),"")),"")</f>
        <v/>
      </c>
      <c r="H233" s="21">
        <f>Таблица3[[#This Row],[2021 Балл]]+(Таблица3[[#This Row],[2022 Балл]]*Таблица3[[#This Row],[Коэф.]])</f>
        <v>16.642063490000002</v>
      </c>
    </row>
    <row r="234" spans="1:8" ht="15.75" x14ac:dyDescent="0.25">
      <c r="A234" t="s">
        <v>982</v>
      </c>
      <c r="B234" s="6">
        <v>447</v>
      </c>
      <c r="C234" s="7">
        <v>15.2</v>
      </c>
      <c r="D234" s="7">
        <v>0</v>
      </c>
      <c r="E234" s="6">
        <v>1</v>
      </c>
      <c r="F234" s="4">
        <f>IFERROR(INDEX(СТД!$B$1:$B$898,MATCH(Таблица3[[#This Row],[Ф.И.О.]],СТД!$A$1:$A$898,0)),0)</f>
        <v>0</v>
      </c>
      <c r="G234" s="2" t="str">
        <f>IFERROR((REPLACE(Таблица3[[#This Row],[Статус]],1,SEARCH("$",Таблица3[[#This Row],[Статус]]),"")),"")</f>
        <v/>
      </c>
      <c r="H234" s="21">
        <f>Таблица3[[#This Row],[2021 Балл]]+(Таблица3[[#This Row],[2022 Балл]]*Таблица3[[#This Row],[Коэф.]])</f>
        <v>15.2</v>
      </c>
    </row>
    <row r="235" spans="1:8" ht="15.75" x14ac:dyDescent="0.25">
      <c r="A235" t="s">
        <v>419</v>
      </c>
      <c r="B235" s="6">
        <v>217</v>
      </c>
      <c r="C235" s="7">
        <v>0</v>
      </c>
      <c r="D235" s="7">
        <v>25.6</v>
      </c>
      <c r="E235" s="6">
        <v>1</v>
      </c>
      <c r="F235" s="4">
        <f>IFERROR(INDEX(СТД!$B$1:$B$898,MATCH(Таблица3[[#This Row],[Ф.И.О.]],СТД!$A$1:$A$898,0)),0)</f>
        <v>0</v>
      </c>
      <c r="G235" s="2" t="str">
        <f>IFERROR((REPLACE(Таблица3[[#This Row],[Статус]],1,SEARCH("$",Таблица3[[#This Row],[Статус]]),"")),"")</f>
        <v/>
      </c>
      <c r="H235" s="21">
        <f>Таблица3[[#This Row],[2021 Балл]]+(Таблица3[[#This Row],[2022 Балл]]*Таблица3[[#This Row],[Коэф.]])</f>
        <v>25.6</v>
      </c>
    </row>
    <row r="236" spans="1:8" ht="15.75" x14ac:dyDescent="0.25">
      <c r="A236" t="s">
        <v>983</v>
      </c>
      <c r="B236" s="6">
        <v>453</v>
      </c>
      <c r="C236" s="7">
        <v>10.8</v>
      </c>
      <c r="D236" s="7">
        <v>0</v>
      </c>
      <c r="E236" s="6">
        <v>1</v>
      </c>
      <c r="F236" s="4">
        <f>IFERROR(INDEX(СТД!$B$1:$B$898,MATCH(Таблица3[[#This Row],[Ф.И.О.]],СТД!$A$1:$A$898,0)),0)</f>
        <v>0</v>
      </c>
      <c r="G236" s="2" t="str">
        <f>IFERROR((REPLACE(Таблица3[[#This Row],[Статус]],1,SEARCH("$",Таблица3[[#This Row],[Статус]]),"")),"")</f>
        <v/>
      </c>
      <c r="H236" s="21">
        <f>Таблица3[[#This Row],[2021 Балл]]+(Таблица3[[#This Row],[2022 Балл]]*Таблица3[[#This Row],[Коэф.]])</f>
        <v>10.8</v>
      </c>
    </row>
    <row r="237" spans="1:8" ht="15.75" x14ac:dyDescent="0.25">
      <c r="A237" t="s">
        <v>461</v>
      </c>
      <c r="B237" s="6">
        <v>436</v>
      </c>
      <c r="C237" s="7">
        <v>29.4</v>
      </c>
      <c r="D237" s="7">
        <v>16.89285714</v>
      </c>
      <c r="E237" s="6">
        <v>1</v>
      </c>
      <c r="F237" s="4">
        <f>IFERROR(INDEX(СТД!$B$1:$B$898,MATCH(Таблица3[[#This Row],[Ф.И.О.]],СТД!$A$1:$A$898,0)),0)</f>
        <v>0</v>
      </c>
      <c r="G237" s="2" t="str">
        <f>IFERROR((REPLACE(Таблица3[[#This Row],[Статус]],1,SEARCH("$",Таблица3[[#This Row],[Статус]]),"")),"")</f>
        <v/>
      </c>
      <c r="H237" s="21">
        <f>Таблица3[[#This Row],[2021 Балл]]+(Таблица3[[#This Row],[2022 Балл]]*Таблица3[[#This Row],[Коэф.]])</f>
        <v>46.292857139999995</v>
      </c>
    </row>
    <row r="238" spans="1:8" ht="15.75" x14ac:dyDescent="0.25">
      <c r="A238" t="s">
        <v>335</v>
      </c>
      <c r="B238" s="6">
        <v>453</v>
      </c>
      <c r="C238" s="7">
        <v>11.14</v>
      </c>
      <c r="D238" s="7">
        <v>18</v>
      </c>
      <c r="E238" s="6">
        <v>1</v>
      </c>
      <c r="F238" s="4">
        <f>IFERROR(INDEX(СТД!$B$1:$B$898,MATCH(Таблица3[[#This Row],[Ф.И.О.]],СТД!$A$1:$A$898,0)),0)</f>
        <v>0</v>
      </c>
      <c r="G238" s="2" t="str">
        <f>IFERROR((REPLACE(Таблица3[[#This Row],[Статус]],1,SEARCH("$",Таблица3[[#This Row],[Статус]]),"")),"")</f>
        <v/>
      </c>
      <c r="H238" s="21">
        <f>Таблица3[[#This Row],[2021 Балл]]+(Таблица3[[#This Row],[2022 Балл]]*Таблица3[[#This Row],[Коэф.]])</f>
        <v>29.14</v>
      </c>
    </row>
    <row r="239" spans="1:8" ht="15.75" x14ac:dyDescent="0.25">
      <c r="A239" t="s">
        <v>268</v>
      </c>
      <c r="B239" s="6">
        <v>440</v>
      </c>
      <c r="C239" s="7">
        <v>38.56</v>
      </c>
      <c r="D239" s="7">
        <v>59.65</v>
      </c>
      <c r="E239" s="6">
        <v>1</v>
      </c>
      <c r="F239" s="4">
        <f>IFERROR(INDEX(СТД!$B$1:$B$898,MATCH(Таблица3[[#This Row],[Ф.И.О.]],СТД!$A$1:$A$898,0)),0)</f>
        <v>0</v>
      </c>
      <c r="G239" s="2" t="str">
        <f>IFERROR((REPLACE(Таблица3[[#This Row],[Статус]],1,SEARCH("$",Таблица3[[#This Row],[Статус]]),"")),"")</f>
        <v/>
      </c>
      <c r="H239" s="21">
        <f>Таблица3[[#This Row],[2021 Балл]]+(Таблица3[[#This Row],[2022 Балл]]*Таблица3[[#This Row],[Коэф.]])</f>
        <v>98.210000000000008</v>
      </c>
    </row>
    <row r="240" spans="1:8" ht="15.75" x14ac:dyDescent="0.25">
      <c r="A240" t="s">
        <v>984</v>
      </c>
      <c r="B240" s="6">
        <v>447</v>
      </c>
      <c r="C240" s="7">
        <v>18</v>
      </c>
      <c r="D240" s="7">
        <v>0</v>
      </c>
      <c r="E240" s="6">
        <v>1</v>
      </c>
      <c r="F240" s="4">
        <f>IFERROR(INDEX(СТД!$B$1:$B$898,MATCH(Таблица3[[#This Row],[Ф.И.О.]],СТД!$A$1:$A$898,0)),0)</f>
        <v>0</v>
      </c>
      <c r="G240" s="2" t="str">
        <f>IFERROR((REPLACE(Таблица3[[#This Row],[Статус]],1,SEARCH("$",Таблица3[[#This Row],[Статус]]),"")),"")</f>
        <v/>
      </c>
      <c r="H240" s="21">
        <f>Таблица3[[#This Row],[2021 Балл]]+(Таблица3[[#This Row],[2022 Балл]]*Таблица3[[#This Row],[Коэф.]])</f>
        <v>18</v>
      </c>
    </row>
    <row r="241" spans="1:8" ht="15.75" x14ac:dyDescent="0.25">
      <c r="A241" t="s">
        <v>442</v>
      </c>
      <c r="B241" s="6">
        <v>224</v>
      </c>
      <c r="C241" s="7">
        <v>11.14</v>
      </c>
      <c r="D241" s="7">
        <v>16.835164840000001</v>
      </c>
      <c r="E241" s="6">
        <v>1</v>
      </c>
      <c r="F241" s="4">
        <f>IFERROR(INDEX(СТД!$B$1:$B$898,MATCH(Таблица3[[#This Row],[Ф.И.О.]],СТД!$A$1:$A$898,0)),0)</f>
        <v>0</v>
      </c>
      <c r="G241" s="2" t="str">
        <f>IFERROR((REPLACE(Таблица3[[#This Row],[Статус]],1,SEARCH("$",Таблица3[[#This Row],[Статус]]),"")),"")</f>
        <v/>
      </c>
      <c r="H241" s="21">
        <f>Таблица3[[#This Row],[2021 Балл]]+(Таблица3[[#This Row],[2022 Балл]]*Таблица3[[#This Row],[Коэф.]])</f>
        <v>27.975164840000001</v>
      </c>
    </row>
    <row r="242" spans="1:8" ht="15.75" x14ac:dyDescent="0.25">
      <c r="A242" t="s">
        <v>450</v>
      </c>
      <c r="B242" s="6">
        <v>224</v>
      </c>
      <c r="C242" s="7">
        <v>11.14</v>
      </c>
      <c r="D242" s="7">
        <v>6.1428571400000003</v>
      </c>
      <c r="E242" s="6">
        <v>1</v>
      </c>
      <c r="F242" s="4">
        <f>IFERROR(INDEX(СТД!$B$1:$B$898,MATCH(Таблица3[[#This Row],[Ф.И.О.]],СТД!$A$1:$A$898,0)),0)</f>
        <v>0</v>
      </c>
      <c r="G242" s="2" t="str">
        <f>IFERROR((REPLACE(Таблица3[[#This Row],[Статус]],1,SEARCH("$",Таблица3[[#This Row],[Статус]]),"")),"")</f>
        <v/>
      </c>
      <c r="H242" s="21">
        <f>Таблица3[[#This Row],[2021 Балл]]+(Таблица3[[#This Row],[2022 Балл]]*Таблица3[[#This Row],[Коэф.]])</f>
        <v>17.282857140000001</v>
      </c>
    </row>
    <row r="243" spans="1:8" ht="15.75" x14ac:dyDescent="0.25">
      <c r="A243" t="s">
        <v>314</v>
      </c>
      <c r="B243" s="6">
        <v>449</v>
      </c>
      <c r="C243" s="7">
        <v>60.64</v>
      </c>
      <c r="D243" s="7">
        <v>63.691666669999996</v>
      </c>
      <c r="E243" s="6">
        <v>1</v>
      </c>
      <c r="F243" s="4">
        <f>IFERROR(INDEX(СТД!$B$1:$B$898,MATCH(Таблица3[[#This Row],[Ф.И.О.]],СТД!$A$1:$A$898,0)),0)</f>
        <v>0</v>
      </c>
      <c r="G243" s="2" t="str">
        <f>IFERROR((REPLACE(Таблица3[[#This Row],[Статус]],1,SEARCH("$",Таблица3[[#This Row],[Статус]]),"")),"")</f>
        <v/>
      </c>
      <c r="H243" s="21">
        <f>Таблица3[[#This Row],[2021 Балл]]+(Таблица3[[#This Row],[2022 Балл]]*Таблица3[[#This Row],[Коэф.]])</f>
        <v>124.33166667</v>
      </c>
    </row>
    <row r="244" spans="1:8" ht="15.75" x14ac:dyDescent="0.25">
      <c r="A244" t="s">
        <v>985</v>
      </c>
      <c r="B244" s="6">
        <v>213</v>
      </c>
      <c r="C244" s="7">
        <v>39</v>
      </c>
      <c r="D244" s="7">
        <v>0</v>
      </c>
      <c r="E244" s="6">
        <v>1</v>
      </c>
      <c r="F244" s="4">
        <f>IFERROR(INDEX(СТД!$B$1:$B$898,MATCH(Таблица3[[#This Row],[Ф.И.О.]],СТД!$A$1:$A$898,0)),0)</f>
        <v>0</v>
      </c>
      <c r="G244" s="2" t="str">
        <f>IFERROR((REPLACE(Таблица3[[#This Row],[Статус]],1,SEARCH("$",Таблица3[[#This Row],[Статус]]),"")),"")</f>
        <v/>
      </c>
      <c r="H244" s="21">
        <f>Таблица3[[#This Row],[2021 Балл]]+(Таблица3[[#This Row],[2022 Балл]]*Таблица3[[#This Row],[Коэф.]])</f>
        <v>39</v>
      </c>
    </row>
    <row r="245" spans="1:8" ht="15.75" x14ac:dyDescent="0.25">
      <c r="A245" t="s">
        <v>422</v>
      </c>
      <c r="B245" s="6">
        <v>213</v>
      </c>
      <c r="C245" s="7">
        <v>0</v>
      </c>
      <c r="D245" s="7">
        <v>1.75</v>
      </c>
      <c r="E245" s="6">
        <v>1.2</v>
      </c>
      <c r="F245" s="3" t="str">
        <f>IFERROR(INDEX(СТД!$B$1:$B$898,MATCH(Таблица3[[#This Row],[Ф.И.О.]],СТД!$A$1:$A$898,0)),0)</f>
        <v>Софронова София Михайловна$СТД</v>
      </c>
      <c r="G245" s="2" t="str">
        <f>IFERROR((REPLACE(Таблица3[[#This Row],[Статус]],1,SEARCH("$",Таблица3[[#This Row],[Статус]]),"")),"")</f>
        <v>СТД</v>
      </c>
      <c r="H245" s="21">
        <f>Таблица3[[#This Row],[2021 Балл]]+(Таблица3[[#This Row],[2022 Балл]]*Таблица3[[#This Row],[Коэф.]])</f>
        <v>2.1</v>
      </c>
    </row>
    <row r="246" spans="1:8" ht="15.75" x14ac:dyDescent="0.25">
      <c r="A246" t="s">
        <v>986</v>
      </c>
      <c r="B246" s="6">
        <v>436</v>
      </c>
      <c r="C246" s="7">
        <v>65.88</v>
      </c>
      <c r="D246" s="7">
        <v>0</v>
      </c>
      <c r="E246" s="6">
        <v>1</v>
      </c>
      <c r="F246" s="4">
        <f>IFERROR(INDEX(СТД!$B$1:$B$898,MATCH(Таблица3[[#This Row],[Ф.И.О.]],СТД!$A$1:$A$898,0)),0)</f>
        <v>0</v>
      </c>
      <c r="G246" s="2" t="str">
        <f>IFERROR((REPLACE(Таблица3[[#This Row],[Статус]],1,SEARCH("$",Таблица3[[#This Row],[Статус]]),"")),"")</f>
        <v/>
      </c>
      <c r="H246" s="21">
        <f>Таблица3[[#This Row],[2021 Балл]]+(Таблица3[[#This Row],[2022 Балл]]*Таблица3[[#This Row],[Коэф.]])</f>
        <v>65.88</v>
      </c>
    </row>
    <row r="247" spans="1:8" ht="15.75" x14ac:dyDescent="0.25">
      <c r="A247" t="s">
        <v>373</v>
      </c>
      <c r="B247" s="6">
        <v>218</v>
      </c>
      <c r="C247" s="7">
        <v>55.18</v>
      </c>
      <c r="D247" s="7">
        <v>14.08333333</v>
      </c>
      <c r="E247" s="6">
        <v>1</v>
      </c>
      <c r="F247" s="4">
        <f>IFERROR(INDEX(СТД!$B$1:$B$898,MATCH(Таблица3[[#This Row],[Ф.И.О.]],СТД!$A$1:$A$898,0)),0)</f>
        <v>0</v>
      </c>
      <c r="G247" s="2" t="str">
        <f>IFERROR((REPLACE(Таблица3[[#This Row],[Статус]],1,SEARCH("$",Таблица3[[#This Row],[Статус]]),"")),"")</f>
        <v/>
      </c>
      <c r="H247" s="21">
        <f>Таблица3[[#This Row],[2021 Балл]]+(Таблица3[[#This Row],[2022 Балл]]*Таблица3[[#This Row],[Коэф.]])</f>
        <v>69.263333329999995</v>
      </c>
    </row>
    <row r="248" spans="1:8" ht="15.75" x14ac:dyDescent="0.25">
      <c r="A248" t="s">
        <v>410</v>
      </c>
      <c r="B248" s="6">
        <v>217</v>
      </c>
      <c r="C248" s="7">
        <v>37.53</v>
      </c>
      <c r="D248" s="7">
        <v>24.5</v>
      </c>
      <c r="E248" s="6">
        <v>1</v>
      </c>
      <c r="F248" s="4">
        <f>IFERROR(INDEX(СТД!$B$1:$B$898,MATCH(Таблица3[[#This Row],[Ф.И.О.]],СТД!$A$1:$A$898,0)),0)</f>
        <v>0</v>
      </c>
      <c r="G248" s="2" t="str">
        <f>IFERROR((REPLACE(Таблица3[[#This Row],[Статус]],1,SEARCH("$",Таблица3[[#This Row],[Статус]]),"")),"")</f>
        <v/>
      </c>
      <c r="H248" s="21">
        <f>Таблица3[[#This Row],[2021 Балл]]+(Таблица3[[#This Row],[2022 Балл]]*Таблица3[[#This Row],[Коэф.]])</f>
        <v>62.03</v>
      </c>
    </row>
    <row r="249" spans="1:8" ht="15.75" x14ac:dyDescent="0.25">
      <c r="A249" t="s">
        <v>439</v>
      </c>
      <c r="B249" s="6">
        <v>451</v>
      </c>
      <c r="C249" s="7">
        <v>22.68</v>
      </c>
      <c r="D249" s="7">
        <v>2</v>
      </c>
      <c r="E249" s="6">
        <v>1.2</v>
      </c>
      <c r="F249" s="3" t="str">
        <f>IFERROR(INDEX(СТД!$B$1:$B$898,MATCH(Таблица3[[#This Row],[Ф.И.О.]],СТД!$A$1:$A$898,0)),0)</f>
        <v>Тарасов Алексей Андреевич$СТД</v>
      </c>
      <c r="G249" s="2" t="str">
        <f>IFERROR((REPLACE(Таблица3[[#This Row],[Статус]],1,SEARCH("$",Таблица3[[#This Row],[Статус]]),"")),"")</f>
        <v>СТД</v>
      </c>
      <c r="H249" s="21">
        <f>Таблица3[[#This Row],[2021 Балл]]+(Таблица3[[#This Row],[2022 Балл]]*Таблица3[[#This Row],[Коэф.]])</f>
        <v>25.08</v>
      </c>
    </row>
    <row r="250" spans="1:8" ht="15.75" x14ac:dyDescent="0.25">
      <c r="A250" t="s">
        <v>288</v>
      </c>
      <c r="B250" s="6">
        <v>447</v>
      </c>
      <c r="C250" s="7">
        <v>1.26</v>
      </c>
      <c r="D250" s="7">
        <v>14.08333333</v>
      </c>
      <c r="E250" s="6">
        <v>1</v>
      </c>
      <c r="F250" s="4">
        <f>IFERROR(INDEX(СТД!$B$1:$B$898,MATCH(Таблица3[[#This Row],[Ф.И.О.]],СТД!$A$1:$A$898,0)),0)</f>
        <v>0</v>
      </c>
      <c r="G250" s="2" t="str">
        <f>IFERROR((REPLACE(Таблица3[[#This Row],[Статус]],1,SEARCH("$",Таблица3[[#This Row],[Статус]]),"")),"")</f>
        <v/>
      </c>
      <c r="H250" s="21">
        <f>Таблица3[[#This Row],[2021 Балл]]+(Таблица3[[#This Row],[2022 Балл]]*Таблица3[[#This Row],[Коэф.]])</f>
        <v>15.34333333</v>
      </c>
    </row>
    <row r="251" spans="1:8" ht="15.75" x14ac:dyDescent="0.25">
      <c r="A251" t="s">
        <v>464</v>
      </c>
      <c r="B251" s="6">
        <v>436</v>
      </c>
      <c r="C251" s="7">
        <v>10.5</v>
      </c>
      <c r="D251" s="7">
        <v>15.75</v>
      </c>
      <c r="E251" s="6">
        <v>1</v>
      </c>
      <c r="F251" s="4">
        <f>IFERROR(INDEX(СТД!$B$1:$B$898,MATCH(Таблица3[[#This Row],[Ф.И.О.]],СТД!$A$1:$A$898,0)),0)</f>
        <v>0</v>
      </c>
      <c r="G251" s="2" t="str">
        <f>IFERROR((REPLACE(Таблица3[[#This Row],[Статус]],1,SEARCH("$",Таблица3[[#This Row],[Статус]]),"")),"")</f>
        <v/>
      </c>
      <c r="H251" s="21">
        <f>Таблица3[[#This Row],[2021 Балл]]+(Таблица3[[#This Row],[2022 Балл]]*Таблица3[[#This Row],[Коэф.]])</f>
        <v>26.25</v>
      </c>
    </row>
    <row r="252" spans="1:8" ht="15.75" x14ac:dyDescent="0.25">
      <c r="A252" t="s">
        <v>987</v>
      </c>
      <c r="B252" s="6">
        <v>772</v>
      </c>
      <c r="C252" s="7">
        <v>15.75</v>
      </c>
      <c r="D252" s="7">
        <v>0</v>
      </c>
      <c r="E252" s="6">
        <v>1</v>
      </c>
      <c r="F252" s="4">
        <f>IFERROR(INDEX(СТД!$B$1:$B$898,MATCH(Таблица3[[#This Row],[Ф.И.О.]],СТД!$A$1:$A$898,0)),0)</f>
        <v>0</v>
      </c>
      <c r="G252" s="2" t="str">
        <f>IFERROR((REPLACE(Таблица3[[#This Row],[Статус]],1,SEARCH("$",Таблица3[[#This Row],[Статус]]),"")),"")</f>
        <v/>
      </c>
      <c r="H252" s="21">
        <f>Таблица3[[#This Row],[2021 Балл]]+(Таблица3[[#This Row],[2022 Балл]]*Таблица3[[#This Row],[Коэф.]])</f>
        <v>15.75</v>
      </c>
    </row>
    <row r="253" spans="1:8" ht="15.75" x14ac:dyDescent="0.25">
      <c r="A253" t="s">
        <v>291</v>
      </c>
      <c r="B253" s="6">
        <v>211</v>
      </c>
      <c r="C253" s="7">
        <v>90.14</v>
      </c>
      <c r="D253" s="7">
        <v>44.6</v>
      </c>
      <c r="E253" s="6">
        <v>1</v>
      </c>
      <c r="F253" s="4">
        <f>IFERROR(INDEX(СТД!$B$1:$B$898,MATCH(Таблица3[[#This Row],[Ф.И.О.]],СТД!$A$1:$A$898,0)),0)</f>
        <v>0</v>
      </c>
      <c r="G253" s="2" t="str">
        <f>IFERROR((REPLACE(Таблица3[[#This Row],[Статус]],1,SEARCH("$",Таблица3[[#This Row],[Статус]]),"")),"")</f>
        <v/>
      </c>
      <c r="H253" s="21">
        <f>Таблица3[[#This Row],[2021 Балл]]+(Таблица3[[#This Row],[2022 Балл]]*Таблица3[[#This Row],[Коэф.]])</f>
        <v>134.74</v>
      </c>
    </row>
    <row r="254" spans="1:8" ht="15.75" x14ac:dyDescent="0.25">
      <c r="A254" t="s">
        <v>988</v>
      </c>
      <c r="B254" s="6">
        <v>445</v>
      </c>
      <c r="C254" s="7">
        <v>18.899999999999999</v>
      </c>
      <c r="D254" s="7">
        <v>0</v>
      </c>
      <c r="E254" s="6">
        <v>1</v>
      </c>
      <c r="F254" s="4">
        <f>IFERROR(INDEX(СТД!$B$1:$B$898,MATCH(Таблица3[[#This Row],[Ф.И.О.]],СТД!$A$1:$A$898,0)),0)</f>
        <v>0</v>
      </c>
      <c r="G254" s="2" t="str">
        <f>IFERROR((REPLACE(Таблица3[[#This Row],[Статус]],1,SEARCH("$",Таблица3[[#This Row],[Статус]]),"")),"")</f>
        <v/>
      </c>
      <c r="H254" s="21">
        <f>Таблица3[[#This Row],[2021 Балл]]+(Таблица3[[#This Row],[2022 Балл]]*Таблица3[[#This Row],[Коэф.]])</f>
        <v>18.899999999999999</v>
      </c>
    </row>
    <row r="255" spans="1:8" ht="15.75" x14ac:dyDescent="0.25">
      <c r="A255" t="s">
        <v>462</v>
      </c>
      <c r="B255" s="6">
        <v>436</v>
      </c>
      <c r="C255" s="7">
        <v>21.3</v>
      </c>
      <c r="D255" s="7">
        <v>21.14285714</v>
      </c>
      <c r="E255" s="6">
        <v>1</v>
      </c>
      <c r="F255" s="4">
        <f>IFERROR(INDEX(СТД!$B$1:$B$898,MATCH(Таблица3[[#This Row],[Ф.И.О.]],СТД!$A$1:$A$898,0)),0)</f>
        <v>0</v>
      </c>
      <c r="G255" s="2" t="str">
        <f>IFERROR((REPLACE(Таблица3[[#This Row],[Статус]],1,SEARCH("$",Таблица3[[#This Row],[Статус]]),"")),"")</f>
        <v/>
      </c>
      <c r="H255" s="21">
        <f>Таблица3[[#This Row],[2021 Балл]]+(Таблица3[[#This Row],[2022 Балл]]*Таблица3[[#This Row],[Коэф.]])</f>
        <v>42.442857140000001</v>
      </c>
    </row>
    <row r="256" spans="1:8" ht="15.75" x14ac:dyDescent="0.25">
      <c r="A256" t="s">
        <v>343</v>
      </c>
      <c r="B256" s="6">
        <v>775</v>
      </c>
      <c r="C256" s="7">
        <v>55.23</v>
      </c>
      <c r="D256" s="7">
        <v>69.128571429999994</v>
      </c>
      <c r="E256" s="6">
        <v>1</v>
      </c>
      <c r="F256" s="4">
        <f>IFERROR(INDEX(СТД!$B$1:$B$898,MATCH(Таблица3[[#This Row],[Ф.И.О.]],СТД!$A$1:$A$898,0)),0)</f>
        <v>0</v>
      </c>
      <c r="G256" s="2" t="str">
        <f>IFERROR((REPLACE(Таблица3[[#This Row],[Статус]],1,SEARCH("$",Таблица3[[#This Row],[Статус]]),"")),"")</f>
        <v/>
      </c>
      <c r="H256" s="21">
        <f>Таблица3[[#This Row],[2021 Балл]]+(Таблица3[[#This Row],[2022 Балл]]*Таблица3[[#This Row],[Коэф.]])</f>
        <v>124.35857142999998</v>
      </c>
    </row>
    <row r="257" spans="1:8" ht="15.75" x14ac:dyDescent="0.25">
      <c r="A257" t="s">
        <v>989</v>
      </c>
      <c r="B257" s="6">
        <v>449</v>
      </c>
      <c r="C257" s="7">
        <v>9.5299999999999994</v>
      </c>
      <c r="D257" s="7">
        <v>0</v>
      </c>
      <c r="E257" s="6">
        <v>1</v>
      </c>
      <c r="F257" s="4">
        <f>IFERROR(INDEX(СТД!$B$1:$B$898,MATCH(Таблица3[[#This Row],[Ф.И.О.]],СТД!$A$1:$A$898,0)),0)</f>
        <v>0</v>
      </c>
      <c r="G257" s="2" t="str">
        <f>IFERROR((REPLACE(Таблица3[[#This Row],[Статус]],1,SEARCH("$",Таблица3[[#This Row],[Статус]]),"")),"")</f>
        <v/>
      </c>
      <c r="H257" s="21">
        <f>Таблица3[[#This Row],[2021 Балл]]+(Таблица3[[#This Row],[2022 Балл]]*Таблица3[[#This Row],[Коэф.]])</f>
        <v>9.5299999999999994</v>
      </c>
    </row>
    <row r="258" spans="1:8" ht="15.75" x14ac:dyDescent="0.25">
      <c r="A258" t="s">
        <v>299</v>
      </c>
      <c r="B258" s="6">
        <v>211</v>
      </c>
      <c r="C258" s="7">
        <v>39.15</v>
      </c>
      <c r="D258" s="7">
        <v>68.837500000000006</v>
      </c>
      <c r="E258" s="6">
        <v>1</v>
      </c>
      <c r="F258" s="4">
        <f>IFERROR(INDEX(СТД!$B$1:$B$898,MATCH(Таблица3[[#This Row],[Ф.И.О.]],СТД!$A$1:$A$898,0)),0)</f>
        <v>0</v>
      </c>
      <c r="G258" s="2" t="str">
        <f>IFERROR((REPLACE(Таблица3[[#This Row],[Статус]],1,SEARCH("$",Таблица3[[#This Row],[Статус]]),"")),"")</f>
        <v/>
      </c>
      <c r="H258" s="21">
        <f>Таблица3[[#This Row],[2021 Балл]]+(Таблица3[[#This Row],[2022 Балл]]*Таблица3[[#This Row],[Коэф.]])</f>
        <v>107.98750000000001</v>
      </c>
    </row>
    <row r="259" spans="1:8" ht="15.75" x14ac:dyDescent="0.25">
      <c r="A259" t="s">
        <v>329</v>
      </c>
      <c r="B259" s="6">
        <v>451</v>
      </c>
      <c r="C259" s="7">
        <v>18</v>
      </c>
      <c r="D259" s="7">
        <v>2.4</v>
      </c>
      <c r="E259" s="6">
        <v>1</v>
      </c>
      <c r="F259" s="4">
        <f>IFERROR(INDEX(СТД!$B$1:$B$898,MATCH(Таблица3[[#This Row],[Ф.И.О.]],СТД!$A$1:$A$898,0)),0)</f>
        <v>0</v>
      </c>
      <c r="G259" s="2" t="str">
        <f>IFERROR((REPLACE(Таблица3[[#This Row],[Статус]],1,SEARCH("$",Таблица3[[#This Row],[Статус]]),"")),"")</f>
        <v/>
      </c>
      <c r="H259" s="21">
        <f>Таблица3[[#This Row],[2021 Балл]]+(Таблица3[[#This Row],[2022 Балл]]*Таблица3[[#This Row],[Коэф.]])</f>
        <v>20.399999999999999</v>
      </c>
    </row>
    <row r="260" spans="1:8" ht="15.75" x14ac:dyDescent="0.25">
      <c r="A260" t="s">
        <v>283</v>
      </c>
      <c r="B260" s="6">
        <v>447</v>
      </c>
      <c r="C260" s="7">
        <v>6</v>
      </c>
      <c r="D260" s="7">
        <v>8.5844155799999999</v>
      </c>
      <c r="E260" s="6">
        <v>1</v>
      </c>
      <c r="F260" s="4">
        <f>IFERROR(INDEX(СТД!$B$1:$B$898,MATCH(Таблица3[[#This Row],[Ф.И.О.]],СТД!$A$1:$A$898,0)),0)</f>
        <v>0</v>
      </c>
      <c r="G260" s="2" t="str">
        <f>IFERROR((REPLACE(Таблица3[[#This Row],[Статус]],1,SEARCH("$",Таблица3[[#This Row],[Статус]]),"")),"")</f>
        <v/>
      </c>
      <c r="H260" s="21">
        <f>Таблица3[[#This Row],[2021 Балл]]+(Таблица3[[#This Row],[2022 Балл]]*Таблица3[[#This Row],[Коэф.]])</f>
        <v>14.58441558</v>
      </c>
    </row>
    <row r="261" spans="1:8" ht="15.75" x14ac:dyDescent="0.25">
      <c r="A261" t="s">
        <v>990</v>
      </c>
      <c r="B261" s="6">
        <v>772</v>
      </c>
      <c r="C261" s="7">
        <v>18</v>
      </c>
      <c r="D261" s="7">
        <v>0</v>
      </c>
      <c r="E261" s="6">
        <v>1</v>
      </c>
      <c r="F261" s="16">
        <f>IFERROR(INDEX(СТД!$B$1:$B$898,MATCH(Таблица3[[#This Row],[Ф.И.О.]],СТД!$A$1:$A$898,0)),0)</f>
        <v>0</v>
      </c>
      <c r="G261" s="17" t="str">
        <f>IFERROR((REPLACE(Таблица3[[#This Row],[Статус]],1,SEARCH("$",Таблица3[[#This Row],[Статус]]),"")),"")</f>
        <v/>
      </c>
      <c r="H261" s="21">
        <f>Таблица3[[#This Row],[2021 Балл]]+(Таблица3[[#This Row],[2022 Балл]]*Таблица3[[#This Row],[Коэф.]])</f>
        <v>18</v>
      </c>
    </row>
    <row r="262" spans="1:8" ht="15.75" x14ac:dyDescent="0.25">
      <c r="A262" t="s">
        <v>991</v>
      </c>
      <c r="B262" s="6">
        <v>212</v>
      </c>
      <c r="C262" s="7">
        <v>6</v>
      </c>
      <c r="D262" s="7">
        <v>0</v>
      </c>
      <c r="E262" s="6">
        <v>1</v>
      </c>
      <c r="F262" s="16">
        <f>IFERROR(INDEX(СТД!$B$1:$B$898,MATCH(Таблица3[[#This Row],[Ф.И.О.]],СТД!$A$1:$A$898,0)),0)</f>
        <v>0</v>
      </c>
      <c r="G262" s="17" t="str">
        <f>IFERROR((REPLACE(Таблица3[[#This Row],[Статус]],1,SEARCH("$",Таблица3[[#This Row],[Статус]]),"")),"")</f>
        <v/>
      </c>
      <c r="H262" s="21">
        <f>Таблица3[[#This Row],[2021 Балл]]+(Таблица3[[#This Row],[2022 Балл]]*Таблица3[[#This Row],[Коэф.]])</f>
        <v>6</v>
      </c>
    </row>
    <row r="263" spans="1:8" ht="15.75" x14ac:dyDescent="0.25">
      <c r="A263" t="s">
        <v>404</v>
      </c>
      <c r="B263" s="6">
        <v>214</v>
      </c>
      <c r="C263" s="7">
        <v>25.2</v>
      </c>
      <c r="D263" s="7">
        <v>25.883333329999999</v>
      </c>
      <c r="E263" s="6">
        <v>1</v>
      </c>
      <c r="F263" s="4">
        <f>IFERROR(INDEX(СТД!$B$1:$B$898,MATCH(Таблица3[[#This Row],[Ф.И.О.]],СТД!$A$1:$A$898,0)),0)</f>
        <v>0</v>
      </c>
      <c r="G263" s="2" t="str">
        <f>IFERROR((REPLACE(Таблица3[[#This Row],[Статус]],1,SEARCH("$",Таблица3[[#This Row],[Статус]]),"")),"")</f>
        <v/>
      </c>
      <c r="H263" s="21">
        <f>Таблица3[[#This Row],[2021 Балл]]+(Таблица3[[#This Row],[2022 Балл]]*Таблица3[[#This Row],[Коэф.]])</f>
        <v>51.083333330000002</v>
      </c>
    </row>
    <row r="264" spans="1:8" ht="15.75" x14ac:dyDescent="0.25">
      <c r="A264" t="s">
        <v>992</v>
      </c>
      <c r="B264" s="6">
        <v>445</v>
      </c>
      <c r="C264" s="7">
        <v>21</v>
      </c>
      <c r="D264" s="7">
        <v>0</v>
      </c>
      <c r="E264" s="6">
        <v>1</v>
      </c>
      <c r="F264" s="16">
        <f>IFERROR(INDEX(СТД!$B$1:$B$898,MATCH(Таблица3[[#This Row],[Ф.И.О.]],СТД!$A$1:$A$898,0)),0)</f>
        <v>0</v>
      </c>
      <c r="G264" s="17" t="str">
        <f>IFERROR((REPLACE(Таблица3[[#This Row],[Статус]],1,SEARCH("$",Таблица3[[#This Row],[Статус]]),"")),"")</f>
        <v/>
      </c>
      <c r="H264" s="21">
        <f>Таблица3[[#This Row],[2021 Балл]]+(Таблица3[[#This Row],[2022 Балл]]*Таблица3[[#This Row],[Коэф.]])</f>
        <v>21</v>
      </c>
    </row>
    <row r="265" spans="1:8" ht="15.75" x14ac:dyDescent="0.25">
      <c r="A265" t="s">
        <v>993</v>
      </c>
      <c r="B265" s="6">
        <v>440</v>
      </c>
      <c r="C265" s="7">
        <v>4</v>
      </c>
      <c r="D265" s="7">
        <v>0</v>
      </c>
      <c r="E265" s="6">
        <v>1</v>
      </c>
      <c r="F265" s="16">
        <f>IFERROR(INDEX(СТД!$B$1:$B$898,MATCH(Таблица3[[#This Row],[Ф.И.О.]],СТД!$A$1:$A$898,0)),0)</f>
        <v>0</v>
      </c>
      <c r="G265" s="17" t="str">
        <f>IFERROR((REPLACE(Таблица3[[#This Row],[Статус]],1,SEARCH("$",Таблица3[[#This Row],[Статус]]),"")),"")</f>
        <v/>
      </c>
      <c r="H265" s="21">
        <f>Таблица3[[#This Row],[2021 Балл]]+(Таблица3[[#This Row],[2022 Балл]]*Таблица3[[#This Row],[Коэф.]])</f>
        <v>4</v>
      </c>
    </row>
    <row r="266" spans="1:8" ht="15.75" x14ac:dyDescent="0.25">
      <c r="A266" t="s">
        <v>994</v>
      </c>
      <c r="B266" s="6">
        <v>772</v>
      </c>
      <c r="C266" s="7">
        <v>18</v>
      </c>
      <c r="D266" s="7">
        <v>0</v>
      </c>
      <c r="E266" s="6">
        <v>1</v>
      </c>
      <c r="F266" s="16">
        <f>IFERROR(INDEX(СТД!$B$1:$B$898,MATCH(Таблица3[[#This Row],[Ф.И.О.]],СТД!$A$1:$A$898,0)),0)</f>
        <v>0</v>
      </c>
      <c r="G266" s="17" t="str">
        <f>IFERROR((REPLACE(Таблица3[[#This Row],[Статус]],1,SEARCH("$",Таблица3[[#This Row],[Статус]]),"")),"")</f>
        <v/>
      </c>
      <c r="H266" s="21">
        <f>Таблица3[[#This Row],[2021 Балл]]+(Таблица3[[#This Row],[2022 Балл]]*Таблица3[[#This Row],[Коэф.]])</f>
        <v>18</v>
      </c>
    </row>
    <row r="267" spans="1:8" ht="15.75" x14ac:dyDescent="0.25">
      <c r="A267" t="s">
        <v>995</v>
      </c>
      <c r="B267" s="6">
        <v>436</v>
      </c>
      <c r="C267" s="7">
        <v>7.8</v>
      </c>
      <c r="D267" s="7">
        <v>0</v>
      </c>
      <c r="E267" s="6">
        <v>1</v>
      </c>
      <c r="F267" s="16">
        <f>IFERROR(INDEX(СТД!$B$1:$B$898,MATCH(Таблица3[[#This Row],[Ф.И.О.]],СТД!$A$1:$A$898,0)),0)</f>
        <v>0</v>
      </c>
      <c r="G267" s="17" t="str">
        <f>IFERROR((REPLACE(Таблица3[[#This Row],[Статус]],1,SEARCH("$",Таблица3[[#This Row],[Статус]]),"")),"")</f>
        <v/>
      </c>
      <c r="H267" s="21">
        <f>Таблица3[[#This Row],[2021 Балл]]+(Таблица3[[#This Row],[2022 Балл]]*Таблица3[[#This Row],[Коэф.]])</f>
        <v>7.8</v>
      </c>
    </row>
    <row r="268" spans="1:8" ht="15.75" x14ac:dyDescent="0.25">
      <c r="A268" t="s">
        <v>996</v>
      </c>
      <c r="B268" s="6">
        <v>453</v>
      </c>
      <c r="C268" s="7">
        <v>71.81</v>
      </c>
      <c r="D268" s="7">
        <v>0</v>
      </c>
      <c r="E268" s="6">
        <v>1</v>
      </c>
      <c r="F268" s="16">
        <f>IFERROR(INDEX(СТД!$B$1:$B$898,MATCH(Таблица3[[#This Row],[Ф.И.О.]],СТД!$A$1:$A$898,0)),0)</f>
        <v>0</v>
      </c>
      <c r="G268" s="17" t="str">
        <f>IFERROR((REPLACE(Таблица3[[#This Row],[Статус]],1,SEARCH("$",Таблица3[[#This Row],[Статус]]),"")),"")</f>
        <v/>
      </c>
      <c r="H268" s="21">
        <f>Таблица3[[#This Row],[2021 Балл]]+(Таблица3[[#This Row],[2022 Балл]]*Таблица3[[#This Row],[Коэф.]])</f>
        <v>71.81</v>
      </c>
    </row>
    <row r="269" spans="1:8" ht="15.75" x14ac:dyDescent="0.25">
      <c r="A269" t="s">
        <v>297</v>
      </c>
      <c r="B269" s="6">
        <v>211</v>
      </c>
      <c r="C269" s="7">
        <v>46.32</v>
      </c>
      <c r="D269" s="7">
        <v>68.442857140000001</v>
      </c>
      <c r="E269" s="6">
        <v>1</v>
      </c>
      <c r="F269" s="4">
        <f>IFERROR(INDEX(СТД!$B$1:$B$898,MATCH(Таблица3[[#This Row],[Ф.И.О.]],СТД!$A$1:$A$898,0)),0)</f>
        <v>0</v>
      </c>
      <c r="G269" s="2" t="str">
        <f>IFERROR((REPLACE(Таблица3[[#This Row],[Статус]],1,SEARCH("$",Таблица3[[#This Row],[Статус]]),"")),"")</f>
        <v/>
      </c>
      <c r="H269" s="21">
        <f>Таблица3[[#This Row],[2021 Балл]]+(Таблица3[[#This Row],[2022 Балл]]*Таблица3[[#This Row],[Коэф.]])</f>
        <v>114.76285713999999</v>
      </c>
    </row>
    <row r="270" spans="1:8" ht="15.75" x14ac:dyDescent="0.25">
      <c r="A270" t="s">
        <v>412</v>
      </c>
      <c r="B270" s="6">
        <v>217</v>
      </c>
      <c r="C270" s="7">
        <v>3.6</v>
      </c>
      <c r="D270" s="7">
        <v>7.2</v>
      </c>
      <c r="E270" s="6">
        <v>1.2</v>
      </c>
      <c r="F270" s="3" t="str">
        <f>IFERROR(INDEX(СТД!$B$1:$B$898,MATCH(Таблица3[[#This Row],[Ф.И.О.]],СТД!$A$1:$A$898,0)),0)</f>
        <v>Хусаинова Альфия Шамилевна$КАНД/ДОКТ</v>
      </c>
      <c r="G270" s="2" t="str">
        <f>IFERROR((REPLACE(Таблица3[[#This Row],[Статус]],1,SEARCH("$",Таблица3[[#This Row],[Статус]]),"")),"")</f>
        <v>КАНД/ДОКТ</v>
      </c>
      <c r="H270" s="21">
        <f>Таблица3[[#This Row],[2021 Балл]]+(Таблица3[[#This Row],[2022 Балл]]*Таблица3[[#This Row],[Коэф.]])</f>
        <v>12.24</v>
      </c>
    </row>
    <row r="271" spans="1:8" ht="15.75" x14ac:dyDescent="0.25">
      <c r="A271" t="s">
        <v>429</v>
      </c>
      <c r="B271" s="6">
        <v>215</v>
      </c>
      <c r="C271" s="7">
        <v>3.6</v>
      </c>
      <c r="D271" s="7">
        <v>21</v>
      </c>
      <c r="E271" s="6">
        <v>1</v>
      </c>
      <c r="F271" s="4">
        <f>IFERROR(INDEX(СТД!$B$1:$B$898,MATCH(Таблица3[[#This Row],[Ф.И.О.]],СТД!$A$1:$A$898,0)),0)</f>
        <v>0</v>
      </c>
      <c r="G271" s="2" t="str">
        <f>IFERROR((REPLACE(Таблица3[[#This Row],[Статус]],1,SEARCH("$",Таблица3[[#This Row],[Статус]]),"")),"")</f>
        <v/>
      </c>
      <c r="H271" s="21">
        <f>Таблица3[[#This Row],[2021 Балл]]+(Таблица3[[#This Row],[2022 Балл]]*Таблица3[[#This Row],[Коэф.]])</f>
        <v>24.6</v>
      </c>
    </row>
    <row r="272" spans="1:8" ht="15.75" x14ac:dyDescent="0.25">
      <c r="A272" t="s">
        <v>315</v>
      </c>
      <c r="B272" s="6">
        <v>449</v>
      </c>
      <c r="C272" s="7">
        <v>78.22</v>
      </c>
      <c r="D272" s="7">
        <v>59.024999999999999</v>
      </c>
      <c r="E272" s="6">
        <v>1</v>
      </c>
      <c r="F272" s="4">
        <f>IFERROR(INDEX(СТД!$B$1:$B$898,MATCH(Таблица3[[#This Row],[Ф.И.О.]],СТД!$A$1:$A$898,0)),0)</f>
        <v>0</v>
      </c>
      <c r="G272" s="2" t="str">
        <f>IFERROR((REPLACE(Таблица3[[#This Row],[Статус]],1,SEARCH("$",Таблица3[[#This Row],[Статус]]),"")),"")</f>
        <v/>
      </c>
      <c r="H272" s="21">
        <f>Таблица3[[#This Row],[2021 Балл]]+(Таблица3[[#This Row],[2022 Балл]]*Таблица3[[#This Row],[Коэф.]])</f>
        <v>137.245</v>
      </c>
    </row>
    <row r="273" spans="1:8" ht="15.75" x14ac:dyDescent="0.25">
      <c r="A273" t="s">
        <v>316</v>
      </c>
      <c r="B273" s="6">
        <v>449</v>
      </c>
      <c r="C273" s="7">
        <v>62.98</v>
      </c>
      <c r="D273" s="7">
        <v>55.024999999999999</v>
      </c>
      <c r="E273" s="6">
        <v>1</v>
      </c>
      <c r="F273" s="4">
        <f>IFERROR(INDEX(СТД!$B$1:$B$898,MATCH(Таблица3[[#This Row],[Ф.И.О.]],СТД!$A$1:$A$898,0)),0)</f>
        <v>0</v>
      </c>
      <c r="G273" s="2" t="str">
        <f>IFERROR((REPLACE(Таблица3[[#This Row],[Статус]],1,SEARCH("$",Таблица3[[#This Row],[Статус]]),"")),"")</f>
        <v/>
      </c>
      <c r="H273" s="21">
        <f>Таблица3[[#This Row],[2021 Балл]]+(Таблица3[[#This Row],[2022 Балл]]*Таблица3[[#This Row],[Коэф.]])</f>
        <v>118.005</v>
      </c>
    </row>
    <row r="274" spans="1:8" ht="15.75" x14ac:dyDescent="0.25">
      <c r="A274" t="s">
        <v>383</v>
      </c>
      <c r="B274" s="6">
        <v>216</v>
      </c>
      <c r="C274" s="7">
        <v>9</v>
      </c>
      <c r="D274" s="7">
        <v>4</v>
      </c>
      <c r="E274" s="6">
        <v>1</v>
      </c>
      <c r="F274" s="4">
        <f>IFERROR(INDEX(СТД!$B$1:$B$898,MATCH(Таблица3[[#This Row],[Ф.И.О.]],СТД!$A$1:$A$898,0)),0)</f>
        <v>0</v>
      </c>
      <c r="G274" s="2" t="str">
        <f>IFERROR((REPLACE(Таблица3[[#This Row],[Статус]],1,SEARCH("$",Таблица3[[#This Row],[Статус]]),"")),"")</f>
        <v/>
      </c>
      <c r="H274" s="21">
        <f>Таблица3[[#This Row],[2021 Балл]]+(Таблица3[[#This Row],[2022 Балл]]*Таблица3[[#This Row],[Коэф.]])</f>
        <v>13</v>
      </c>
    </row>
    <row r="275" spans="1:8" ht="15.75" x14ac:dyDescent="0.25">
      <c r="A275" t="s">
        <v>368</v>
      </c>
      <c r="B275" s="6">
        <v>218</v>
      </c>
      <c r="C275" s="7">
        <v>6</v>
      </c>
      <c r="D275" s="7">
        <v>19.85714286</v>
      </c>
      <c r="E275" s="6">
        <v>1</v>
      </c>
      <c r="F275" s="4">
        <f>IFERROR(INDEX(СТД!$B$1:$B$898,MATCH(Таблица3[[#This Row],[Ф.И.О.]],СТД!$A$1:$A$898,0)),0)</f>
        <v>0</v>
      </c>
      <c r="G275" s="2" t="str">
        <f>IFERROR((REPLACE(Таблица3[[#This Row],[Статус]],1,SEARCH("$",Таблица3[[#This Row],[Статус]]),"")),"")</f>
        <v/>
      </c>
      <c r="H275" s="21">
        <f>Таблица3[[#This Row],[2021 Балл]]+(Таблица3[[#This Row],[2022 Балл]]*Таблица3[[#This Row],[Коэф.]])</f>
        <v>25.85714286</v>
      </c>
    </row>
    <row r="276" spans="1:8" ht="15.75" x14ac:dyDescent="0.25">
      <c r="A276" t="s">
        <v>997</v>
      </c>
      <c r="B276" s="6">
        <v>436</v>
      </c>
      <c r="C276" s="7">
        <v>7.8</v>
      </c>
      <c r="D276" s="7">
        <v>0</v>
      </c>
      <c r="E276" s="6">
        <v>1</v>
      </c>
      <c r="F276" s="16">
        <f>IFERROR(INDEX(СТД!$B$1:$B$898,MATCH(Таблица3[[#This Row],[Ф.И.О.]],СТД!$A$1:$A$898,0)),0)</f>
        <v>0</v>
      </c>
      <c r="G276" s="17" t="str">
        <f>IFERROR((REPLACE(Таблица3[[#This Row],[Статус]],1,SEARCH("$",Таблица3[[#This Row],[Статус]]),"")),"")</f>
        <v/>
      </c>
      <c r="H276" s="21">
        <f>Таблица3[[#This Row],[2021 Балл]]+(Таблица3[[#This Row],[2022 Балл]]*Таблица3[[#This Row],[Коэф.]])</f>
        <v>7.8</v>
      </c>
    </row>
    <row r="277" spans="1:8" ht="15.75" x14ac:dyDescent="0.25">
      <c r="A277" t="s">
        <v>998</v>
      </c>
      <c r="B277" s="6">
        <v>219</v>
      </c>
      <c r="C277" s="7">
        <v>28.6</v>
      </c>
      <c r="D277" s="7">
        <v>0</v>
      </c>
      <c r="E277" s="6">
        <v>1.2</v>
      </c>
      <c r="F277" s="16" t="str">
        <f>IFERROR(INDEX(СТД!$B$1:$B$898,MATCH(Таблица3[[#This Row],[Ф.И.О.]],СТД!$A$1:$A$898,0)),0)</f>
        <v>Шаповалова Мария Олеговна$КАНД/ДОКТ</v>
      </c>
      <c r="G277" s="17" t="str">
        <f>IFERROR((REPLACE(Таблица3[[#This Row],[Статус]],1,SEARCH("$",Таблица3[[#This Row],[Статус]]),"")),"")</f>
        <v>КАНД/ДОКТ</v>
      </c>
      <c r="H277" s="21">
        <f>Таблица3[[#This Row],[2021 Балл]]+(Таблица3[[#This Row],[2022 Балл]]*Таблица3[[#This Row],[Коэф.]])</f>
        <v>28.6</v>
      </c>
    </row>
    <row r="278" spans="1:8" ht="15.75" x14ac:dyDescent="0.25">
      <c r="A278" t="s">
        <v>455</v>
      </c>
      <c r="B278" s="6">
        <v>436</v>
      </c>
      <c r="C278" s="7">
        <v>105.74</v>
      </c>
      <c r="D278" s="7">
        <v>61</v>
      </c>
      <c r="E278" s="6">
        <v>1</v>
      </c>
      <c r="F278" s="4">
        <f>IFERROR(INDEX(СТД!$B$1:$B$898,MATCH(Таблица3[[#This Row],[Ф.И.О.]],СТД!$A$1:$A$898,0)),0)</f>
        <v>0</v>
      </c>
      <c r="G278" s="2" t="str">
        <f>IFERROR((REPLACE(Таблица3[[#This Row],[Статус]],1,SEARCH("$",Таблица3[[#This Row],[Статус]]),"")),"")</f>
        <v/>
      </c>
      <c r="H278" s="21">
        <f>Таблица3[[#This Row],[2021 Балл]]+(Таблица3[[#This Row],[2022 Балл]]*Таблица3[[#This Row],[Коэф.]])</f>
        <v>166.74</v>
      </c>
    </row>
    <row r="279" spans="1:8" ht="15.75" x14ac:dyDescent="0.25">
      <c r="A279" t="s">
        <v>331</v>
      </c>
      <c r="B279" s="6">
        <v>453</v>
      </c>
      <c r="C279" s="7">
        <v>17.100000000000001</v>
      </c>
      <c r="D279" s="7">
        <v>40.212499999999999</v>
      </c>
      <c r="E279" s="6">
        <v>1</v>
      </c>
      <c r="F279" s="4">
        <f>IFERROR(INDEX(СТД!$B$1:$B$898,MATCH(Таблица3[[#This Row],[Ф.И.О.]],СТД!$A$1:$A$898,0)),0)</f>
        <v>0</v>
      </c>
      <c r="G279" s="2" t="str">
        <f>IFERROR((REPLACE(Таблица3[[#This Row],[Статус]],1,SEARCH("$",Таблица3[[#This Row],[Статус]]),"")),"")</f>
        <v/>
      </c>
      <c r="H279" s="21">
        <f>Таблица3[[#This Row],[2021 Балл]]+(Таблица3[[#This Row],[2022 Балл]]*Таблица3[[#This Row],[Коэф.]])</f>
        <v>57.3125</v>
      </c>
    </row>
    <row r="280" spans="1:8" ht="15.75" x14ac:dyDescent="0.25">
      <c r="A280" t="s">
        <v>999</v>
      </c>
      <c r="B280" s="6">
        <v>214</v>
      </c>
      <c r="C280" s="7">
        <v>27.14</v>
      </c>
      <c r="D280" s="7">
        <v>0</v>
      </c>
      <c r="E280" s="6">
        <v>1</v>
      </c>
      <c r="F280" s="16">
        <f>IFERROR(INDEX(СТД!$B$1:$B$898,MATCH(Таблица3[[#This Row],[Ф.И.О.]],СТД!$A$1:$A$898,0)),0)</f>
        <v>0</v>
      </c>
      <c r="G280" s="17" t="str">
        <f>IFERROR((REPLACE(Таблица3[[#This Row],[Статус]],1,SEARCH("$",Таблица3[[#This Row],[Статус]]),"")),"")</f>
        <v/>
      </c>
      <c r="H280" s="21">
        <f>Таблица3[[#This Row],[2021 Балл]]+(Таблица3[[#This Row],[2022 Балл]]*Таблица3[[#This Row],[Коэф.]])</f>
        <v>27.14</v>
      </c>
    </row>
    <row r="281" spans="1:8" ht="15.75" x14ac:dyDescent="0.25">
      <c r="A281" t="s">
        <v>417</v>
      </c>
      <c r="B281" s="6">
        <v>217</v>
      </c>
      <c r="C281" s="7">
        <v>14.4</v>
      </c>
      <c r="D281" s="7">
        <v>1.71428571</v>
      </c>
      <c r="E281" s="6">
        <v>1</v>
      </c>
      <c r="F281" s="4">
        <f>IFERROR(INDEX(СТД!$B$1:$B$898,MATCH(Таблица3[[#This Row],[Ф.И.О.]],СТД!$A$1:$A$898,0)),0)</f>
        <v>0</v>
      </c>
      <c r="G281" s="2" t="str">
        <f>IFERROR((REPLACE(Таблица3[[#This Row],[Статус]],1,SEARCH("$",Таблица3[[#This Row],[Статус]]),"")),"")</f>
        <v/>
      </c>
      <c r="H281" s="21">
        <f>Таблица3[[#This Row],[2021 Балл]]+(Таблица3[[#This Row],[2022 Балл]]*Таблица3[[#This Row],[Коэф.]])</f>
        <v>16.114285710000001</v>
      </c>
    </row>
    <row r="282" spans="1:8" ht="15.75" x14ac:dyDescent="0.25">
      <c r="A282" t="s">
        <v>287</v>
      </c>
      <c r="B282" s="6">
        <v>447</v>
      </c>
      <c r="C282" s="7">
        <v>42.41</v>
      </c>
      <c r="D282" s="7">
        <v>25.44230769</v>
      </c>
      <c r="E282" s="6">
        <v>1</v>
      </c>
      <c r="F282" s="4">
        <f>IFERROR(INDEX(СТД!$B$1:$B$898,MATCH(Таблица3[[#This Row],[Ф.И.О.]],СТД!$A$1:$A$898,0)),0)</f>
        <v>0</v>
      </c>
      <c r="G282" s="2" t="str">
        <f>IFERROR((REPLACE(Таблица3[[#This Row],[Статус]],1,SEARCH("$",Таблица3[[#This Row],[Статус]]),"")),"")</f>
        <v/>
      </c>
      <c r="H282" s="21">
        <f>Таблица3[[#This Row],[2021 Балл]]+(Таблица3[[#This Row],[2022 Балл]]*Таблица3[[#This Row],[Коэф.]])</f>
        <v>67.852307690000004</v>
      </c>
    </row>
    <row r="283" spans="1:8" ht="15.75" x14ac:dyDescent="0.25">
      <c r="A283" t="s">
        <v>296</v>
      </c>
      <c r="B283" s="6">
        <v>211</v>
      </c>
      <c r="C283" s="7">
        <v>31.8</v>
      </c>
      <c r="D283" s="7">
        <v>19.649999999999999</v>
      </c>
      <c r="E283" s="6">
        <v>1</v>
      </c>
      <c r="F283" s="4">
        <f>IFERROR(INDEX(СТД!$B$1:$B$898,MATCH(Таблица3[[#This Row],[Ф.И.О.]],СТД!$A$1:$A$898,0)),0)</f>
        <v>0</v>
      </c>
      <c r="G283" s="2" t="str">
        <f>IFERROR((REPLACE(Таблица3[[#This Row],[Статус]],1,SEARCH("$",Таблица3[[#This Row],[Статус]]),"")),"")</f>
        <v/>
      </c>
      <c r="H283" s="21">
        <f>Таблица3[[#This Row],[2021 Балл]]+(Таблица3[[#This Row],[2022 Балл]]*Таблица3[[#This Row],[Коэф.]])</f>
        <v>51.45</v>
      </c>
    </row>
    <row r="284" spans="1:8" ht="15.75" x14ac:dyDescent="0.25">
      <c r="A284" t="s">
        <v>301</v>
      </c>
      <c r="B284" s="6">
        <v>211</v>
      </c>
      <c r="C284" s="7">
        <v>0</v>
      </c>
      <c r="D284" s="7">
        <v>8.4375</v>
      </c>
      <c r="E284" s="6">
        <v>1</v>
      </c>
      <c r="F284" s="4">
        <f>IFERROR(INDEX(СТД!$B$1:$B$898,MATCH(Таблица3[[#This Row],[Ф.И.О.]],СТД!$A$1:$A$898,0)),0)</f>
        <v>0</v>
      </c>
      <c r="G284" s="2" t="str">
        <f>IFERROR((REPLACE(Таблица3[[#This Row],[Статус]],1,SEARCH("$",Таблица3[[#This Row],[Статус]]),"")),"")</f>
        <v/>
      </c>
      <c r="H284" s="21">
        <f>Таблица3[[#This Row],[2021 Балл]]+(Таблица3[[#This Row],[2022 Балл]]*Таблица3[[#This Row],[Коэф.]])</f>
        <v>8.4375</v>
      </c>
    </row>
    <row r="285" spans="1:8" ht="15.75" x14ac:dyDescent="0.25">
      <c r="A285" t="s">
        <v>358</v>
      </c>
      <c r="B285" s="6">
        <v>219</v>
      </c>
      <c r="C285" s="7">
        <v>18</v>
      </c>
      <c r="D285" s="7">
        <v>0.875</v>
      </c>
      <c r="E285" s="6">
        <v>1</v>
      </c>
      <c r="F285" s="4">
        <f>IFERROR(INDEX(СТД!$B$1:$B$898,MATCH(Таблица3[[#This Row],[Ф.И.О.]],СТД!$A$1:$A$898,0)),0)</f>
        <v>0</v>
      </c>
      <c r="G285" s="2" t="str">
        <f>IFERROR((REPLACE(Таблица3[[#This Row],[Статус]],1,SEARCH("$",Таблица3[[#This Row],[Статус]]),"")),"")</f>
        <v/>
      </c>
      <c r="H285" s="21">
        <f>Таблица3[[#This Row],[2021 Балл]]+(Таблица3[[#This Row],[2022 Балл]]*Таблица3[[#This Row],[Коэф.]])</f>
        <v>18.875</v>
      </c>
    </row>
    <row r="286" spans="1:8" ht="15.75" x14ac:dyDescent="0.25">
      <c r="A286" t="s">
        <v>435</v>
      </c>
      <c r="B286" s="6">
        <v>215</v>
      </c>
      <c r="C286" s="7">
        <v>0</v>
      </c>
      <c r="D286" s="7">
        <v>18</v>
      </c>
      <c r="E286" s="6">
        <v>1</v>
      </c>
      <c r="F286" s="4">
        <f>IFERROR(INDEX(СТД!$B$1:$B$898,MATCH(Таблица3[[#This Row],[Ф.И.О.]],СТД!$A$1:$A$898,0)),0)</f>
        <v>0</v>
      </c>
      <c r="G286" s="2" t="str">
        <f>IFERROR((REPLACE(Таблица3[[#This Row],[Статус]],1,SEARCH("$",Таблица3[[#This Row],[Статус]]),"")),"")</f>
        <v/>
      </c>
      <c r="H286" s="21">
        <f>Таблица3[[#This Row],[2021 Балл]]+(Таблица3[[#This Row],[2022 Балл]]*Таблица3[[#This Row],[Коэф.]])</f>
        <v>18</v>
      </c>
    </row>
    <row r="287" spans="1:8" ht="15.75" x14ac:dyDescent="0.25">
      <c r="A287" t="s">
        <v>1000</v>
      </c>
      <c r="B287" s="6">
        <v>775</v>
      </c>
      <c r="C287" s="7">
        <v>6</v>
      </c>
      <c r="D287" s="7">
        <v>0</v>
      </c>
      <c r="E287" s="6">
        <v>1</v>
      </c>
      <c r="F287" s="16">
        <f>IFERROR(INDEX(СТД!$B$1:$B$898,MATCH(Таблица3[[#This Row],[Ф.И.О.]],СТД!$A$1:$A$898,0)),0)</f>
        <v>0</v>
      </c>
      <c r="G287" s="17" t="str">
        <f>IFERROR((REPLACE(Таблица3[[#This Row],[Статус]],1,SEARCH("$",Таблица3[[#This Row],[Статус]]),"")),"")</f>
        <v/>
      </c>
      <c r="H287" s="21">
        <f>Таблица3[[#This Row],[2021 Балл]]+(Таблица3[[#This Row],[2022 Балл]]*Таблица3[[#This Row],[Коэф.]])</f>
        <v>6</v>
      </c>
    </row>
    <row r="288" spans="1:8" ht="15.75" x14ac:dyDescent="0.25">
      <c r="A288" t="s">
        <v>1001</v>
      </c>
      <c r="B288" s="6">
        <v>216</v>
      </c>
      <c r="C288" s="7">
        <v>40.5</v>
      </c>
      <c r="D288" s="7">
        <v>0</v>
      </c>
      <c r="E288" s="6">
        <v>1</v>
      </c>
      <c r="F288" s="16">
        <f>IFERROR(INDEX(СТД!$B$1:$B$898,MATCH(Таблица3[[#This Row],[Ф.И.О.]],СТД!$A$1:$A$898,0)),0)</f>
        <v>0</v>
      </c>
      <c r="G288" s="17" t="str">
        <f>IFERROR((REPLACE(Таблица3[[#This Row],[Статус]],1,SEARCH("$",Таблица3[[#This Row],[Статус]]),"")),"")</f>
        <v/>
      </c>
      <c r="H288" s="21">
        <f>Таблица3[[#This Row],[2021 Балл]]+(Таблица3[[#This Row],[2022 Балл]]*Таблица3[[#This Row],[Коэф.]])</f>
        <v>40.5</v>
      </c>
    </row>
    <row r="289" spans="1:8" ht="15.75" x14ac:dyDescent="0.25">
      <c r="A289" t="s">
        <v>346</v>
      </c>
      <c r="B289" s="6">
        <v>775</v>
      </c>
      <c r="C289" s="7">
        <v>35.130000000000003</v>
      </c>
      <c r="D289" s="7">
        <v>14.89285714</v>
      </c>
      <c r="E289" s="6">
        <v>1</v>
      </c>
      <c r="F289" s="4">
        <f>IFERROR(INDEX(СТД!$B$1:$B$898,MATCH(Таблица3[[#This Row],[Ф.И.О.]],СТД!$A$1:$A$898,0)),0)</f>
        <v>0</v>
      </c>
      <c r="G289" s="2" t="str">
        <f>IFERROR((REPLACE(Таблица3[[#This Row],[Статус]],1,SEARCH("$",Таблица3[[#This Row],[Статус]]),"")),"")</f>
        <v/>
      </c>
      <c r="H289" s="21">
        <f>Таблица3[[#This Row],[2021 Балл]]+(Таблица3[[#This Row],[2022 Балл]]*Таблица3[[#This Row],[Коэф.]])</f>
        <v>50.022857139999999</v>
      </c>
    </row>
    <row r="290" spans="1:8" ht="15.75" x14ac:dyDescent="0.25">
      <c r="A290" t="s">
        <v>356</v>
      </c>
      <c r="B290" s="6">
        <v>219</v>
      </c>
      <c r="C290" s="7">
        <v>15.6</v>
      </c>
      <c r="D290" s="7">
        <v>4.8</v>
      </c>
      <c r="E290" s="6">
        <v>1</v>
      </c>
      <c r="F290" s="4">
        <f>IFERROR(INDEX(СТД!$B$1:$B$898,MATCH(Таблица3[[#This Row],[Ф.И.О.]],СТД!$A$1:$A$898,0)),0)</f>
        <v>0</v>
      </c>
      <c r="G290" s="2" t="str">
        <f>IFERROR((REPLACE(Таблица3[[#This Row],[Статус]],1,SEARCH("$",Таблица3[[#This Row],[Статус]]),"")),"")</f>
        <v/>
      </c>
      <c r="H290" s="21">
        <f>Таблица3[[#This Row],[2021 Балл]]+(Таблица3[[#This Row],[2022 Балл]]*Таблица3[[#This Row],[Коэф.]])</f>
        <v>20.399999999999999</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3"/>
  <sheetViews>
    <sheetView showGridLines="0" zoomScale="145" zoomScaleNormal="145" workbookViewId="0">
      <pane ySplit="3" topLeftCell="A4" activePane="bottomLeft" state="frozen"/>
      <selection pane="bottomLeft" activeCell="C6" sqref="C6"/>
    </sheetView>
  </sheetViews>
  <sheetFormatPr defaultRowHeight="15" x14ac:dyDescent="0.25"/>
  <cols>
    <col min="1" max="1" width="50.5703125" customWidth="1"/>
    <col min="2" max="2" width="20.85546875" style="6" customWidth="1"/>
    <col min="3" max="3" width="20.85546875" bestFit="1" customWidth="1"/>
  </cols>
  <sheetData>
    <row r="1" spans="1:2" ht="18.75" x14ac:dyDescent="0.3">
      <c r="A1" s="23" t="s">
        <v>1024</v>
      </c>
      <c r="B1" s="24" t="s">
        <v>1050</v>
      </c>
    </row>
    <row r="2" spans="1:2" ht="45.75" customHeight="1" x14ac:dyDescent="0.25">
      <c r="A2" s="22" t="s">
        <v>1025</v>
      </c>
    </row>
    <row r="3" spans="1:2" ht="18.75" x14ac:dyDescent="0.25">
      <c r="A3" s="18" t="s">
        <v>487</v>
      </c>
      <c r="B3" s="19" t="s">
        <v>1026</v>
      </c>
    </row>
    <row r="4" spans="1:2" ht="18.75" x14ac:dyDescent="0.3">
      <c r="A4" s="20" t="s">
        <v>395</v>
      </c>
      <c r="B4" s="35">
        <v>11.5</v>
      </c>
    </row>
    <row r="5" spans="1:2" ht="18.75" x14ac:dyDescent="0.3">
      <c r="A5" s="20" t="s">
        <v>320</v>
      </c>
      <c r="B5" s="35">
        <v>58.044444444444444</v>
      </c>
    </row>
    <row r="6" spans="1:2" ht="18.75" x14ac:dyDescent="0.3">
      <c r="A6" s="20" t="s">
        <v>321</v>
      </c>
      <c r="B6" s="35">
        <v>9.7777777777777786</v>
      </c>
    </row>
    <row r="7" spans="1:2" ht="18.75" x14ac:dyDescent="0.3">
      <c r="A7" s="20" t="s">
        <v>374</v>
      </c>
      <c r="B7" s="35">
        <v>31.285714285714288</v>
      </c>
    </row>
    <row r="8" spans="1:2" ht="18.75" x14ac:dyDescent="0.3">
      <c r="A8" s="20" t="s">
        <v>484</v>
      </c>
      <c r="B8" s="35">
        <v>19.5</v>
      </c>
    </row>
    <row r="9" spans="1:2" ht="18.75" x14ac:dyDescent="0.3">
      <c r="A9" s="20" t="s">
        <v>418</v>
      </c>
      <c r="B9" s="35">
        <v>15.6</v>
      </c>
    </row>
    <row r="10" spans="1:2" ht="18.75" x14ac:dyDescent="0.3">
      <c r="A10" s="20" t="s">
        <v>310</v>
      </c>
      <c r="B10" s="35">
        <v>84.091666666666683</v>
      </c>
    </row>
    <row r="11" spans="1:2" ht="18.75" x14ac:dyDescent="0.3">
      <c r="A11" s="20" t="s">
        <v>401</v>
      </c>
      <c r="B11" s="35">
        <v>53.416666666666664</v>
      </c>
    </row>
    <row r="12" spans="1:2" ht="18.75" x14ac:dyDescent="0.3">
      <c r="A12" s="20" t="s">
        <v>387</v>
      </c>
      <c r="B12" s="35">
        <v>12.621212121212121</v>
      </c>
    </row>
    <row r="13" spans="1:2" ht="18.75" x14ac:dyDescent="0.3">
      <c r="A13" s="20" t="s">
        <v>317</v>
      </c>
      <c r="B13" s="35">
        <v>26.666666666666664</v>
      </c>
    </row>
    <row r="14" spans="1:2" ht="18.75" x14ac:dyDescent="0.3">
      <c r="A14" s="20" t="s">
        <v>269</v>
      </c>
      <c r="B14" s="35">
        <v>16.399999999999999</v>
      </c>
    </row>
    <row r="15" spans="1:2" ht="18.75" x14ac:dyDescent="0.3">
      <c r="A15" s="20" t="s">
        <v>385</v>
      </c>
      <c r="B15" s="35">
        <v>2.3333333333333335</v>
      </c>
    </row>
    <row r="16" spans="1:2" ht="18.75" x14ac:dyDescent="0.3">
      <c r="A16" s="20" t="s">
        <v>326</v>
      </c>
      <c r="B16" s="35">
        <v>1.4</v>
      </c>
    </row>
    <row r="17" spans="1:2" ht="18.75" x14ac:dyDescent="0.3">
      <c r="A17" s="20" t="s">
        <v>931</v>
      </c>
      <c r="B17" s="35">
        <v>7.2</v>
      </c>
    </row>
    <row r="18" spans="1:2" ht="18.75" x14ac:dyDescent="0.3">
      <c r="A18" s="20" t="s">
        <v>482</v>
      </c>
      <c r="B18" s="35">
        <v>21</v>
      </c>
    </row>
    <row r="19" spans="1:2" ht="18.75" x14ac:dyDescent="0.3">
      <c r="A19" s="20" t="s">
        <v>399</v>
      </c>
      <c r="B19" s="35">
        <v>32.5</v>
      </c>
    </row>
    <row r="20" spans="1:2" ht="18.75" x14ac:dyDescent="0.3">
      <c r="A20" s="20" t="s">
        <v>375</v>
      </c>
      <c r="B20" s="35">
        <v>31.297619047619047</v>
      </c>
    </row>
    <row r="21" spans="1:2" ht="18.75" x14ac:dyDescent="0.3">
      <c r="A21" s="20" t="s">
        <v>485</v>
      </c>
      <c r="B21" s="35">
        <v>19.5</v>
      </c>
    </row>
    <row r="22" spans="1:2" ht="18.75" x14ac:dyDescent="0.3">
      <c r="A22" s="20" t="s">
        <v>369</v>
      </c>
      <c r="B22" s="35">
        <v>17.342857142857142</v>
      </c>
    </row>
    <row r="23" spans="1:2" ht="18.75" x14ac:dyDescent="0.3">
      <c r="A23" s="20" t="s">
        <v>421</v>
      </c>
      <c r="B23" s="35">
        <v>3.5</v>
      </c>
    </row>
    <row r="24" spans="1:2" ht="18.75" x14ac:dyDescent="0.3">
      <c r="A24" s="20" t="s">
        <v>340</v>
      </c>
      <c r="B24" s="35">
        <v>7.2</v>
      </c>
    </row>
    <row r="25" spans="1:2" ht="18.75" x14ac:dyDescent="0.3">
      <c r="A25" s="20" t="s">
        <v>406</v>
      </c>
      <c r="B25" s="35">
        <v>8</v>
      </c>
    </row>
    <row r="26" spans="1:2" ht="18.75" x14ac:dyDescent="0.3">
      <c r="A26" s="20" t="s">
        <v>475</v>
      </c>
      <c r="B26" s="35">
        <v>2.3333333333333335</v>
      </c>
    </row>
    <row r="27" spans="1:2" ht="18.75" x14ac:dyDescent="0.3">
      <c r="A27" s="20" t="s">
        <v>302</v>
      </c>
      <c r="B27" s="35">
        <v>12</v>
      </c>
    </row>
    <row r="28" spans="1:2" ht="18.75" x14ac:dyDescent="0.3">
      <c r="A28" s="20" t="s">
        <v>260</v>
      </c>
      <c r="B28" s="35">
        <v>25.2</v>
      </c>
    </row>
    <row r="29" spans="1:2" ht="18.75" x14ac:dyDescent="0.3">
      <c r="A29" s="20" t="s">
        <v>463</v>
      </c>
      <c r="B29" s="35">
        <v>19.142857142857142</v>
      </c>
    </row>
    <row r="30" spans="1:2" ht="18.75" x14ac:dyDescent="0.3">
      <c r="A30" s="20" t="s">
        <v>474</v>
      </c>
      <c r="B30" s="35">
        <v>19.649999999999999</v>
      </c>
    </row>
    <row r="31" spans="1:2" ht="18.75" x14ac:dyDescent="0.3">
      <c r="A31" s="20" t="s">
        <v>420</v>
      </c>
      <c r="B31" s="35">
        <v>7</v>
      </c>
    </row>
    <row r="32" spans="1:2" ht="18.75" x14ac:dyDescent="0.3">
      <c r="A32" s="20" t="s">
        <v>471</v>
      </c>
      <c r="B32" s="35">
        <v>2.5714285714285716</v>
      </c>
    </row>
    <row r="33" spans="1:2" ht="18.75" x14ac:dyDescent="0.3">
      <c r="A33" s="20" t="s">
        <v>389</v>
      </c>
      <c r="B33" s="35">
        <v>22.7</v>
      </c>
    </row>
    <row r="34" spans="1:2" ht="18.75" x14ac:dyDescent="0.3">
      <c r="A34" s="20" t="s">
        <v>390</v>
      </c>
      <c r="B34" s="35">
        <v>23.5</v>
      </c>
    </row>
    <row r="35" spans="1:2" ht="18.75" x14ac:dyDescent="0.3">
      <c r="A35" s="20" t="s">
        <v>298</v>
      </c>
      <c r="B35" s="35">
        <v>20.25</v>
      </c>
    </row>
    <row r="36" spans="1:2" ht="18.75" x14ac:dyDescent="0.3">
      <c r="A36" s="20" t="s">
        <v>354</v>
      </c>
      <c r="B36" s="35">
        <v>5.2750000000000004</v>
      </c>
    </row>
    <row r="37" spans="1:2" ht="18.75" x14ac:dyDescent="0.3">
      <c r="A37" s="20" t="s">
        <v>307</v>
      </c>
      <c r="B37" s="35">
        <v>3.9</v>
      </c>
    </row>
    <row r="38" spans="1:2" ht="18.75" x14ac:dyDescent="0.3">
      <c r="A38" s="20" t="s">
        <v>443</v>
      </c>
      <c r="B38" s="35">
        <v>43.1</v>
      </c>
    </row>
    <row r="39" spans="1:2" ht="18.75" x14ac:dyDescent="0.3">
      <c r="A39" s="20" t="s">
        <v>444</v>
      </c>
      <c r="B39" s="35">
        <v>35.6</v>
      </c>
    </row>
    <row r="40" spans="1:2" ht="18.75" x14ac:dyDescent="0.3">
      <c r="A40" s="20" t="s">
        <v>380</v>
      </c>
      <c r="B40" s="35">
        <v>3.166666666666667</v>
      </c>
    </row>
    <row r="41" spans="1:2" ht="18.75" x14ac:dyDescent="0.3">
      <c r="A41" s="20" t="s">
        <v>480</v>
      </c>
      <c r="B41" s="35">
        <v>67.65865384615384</v>
      </c>
    </row>
    <row r="42" spans="1:2" ht="18.75" x14ac:dyDescent="0.3">
      <c r="A42" s="20" t="s">
        <v>409</v>
      </c>
      <c r="B42" s="35">
        <v>18</v>
      </c>
    </row>
    <row r="43" spans="1:2" ht="18.75" x14ac:dyDescent="0.3">
      <c r="A43" s="20" t="s">
        <v>411</v>
      </c>
      <c r="B43" s="35">
        <v>8.3666666666666671</v>
      </c>
    </row>
    <row r="44" spans="1:2" ht="18.75" x14ac:dyDescent="0.3">
      <c r="A44" s="20" t="s">
        <v>907</v>
      </c>
      <c r="B44" s="35">
        <v>30</v>
      </c>
    </row>
    <row r="45" spans="1:2" ht="18.75" x14ac:dyDescent="0.3">
      <c r="A45" s="20" t="s">
        <v>468</v>
      </c>
      <c r="B45" s="35">
        <v>20.25</v>
      </c>
    </row>
    <row r="46" spans="1:2" ht="18.75" x14ac:dyDescent="0.3">
      <c r="A46" s="20" t="s">
        <v>451</v>
      </c>
      <c r="B46" s="35">
        <v>3</v>
      </c>
    </row>
    <row r="47" spans="1:2" ht="18.75" x14ac:dyDescent="0.3">
      <c r="A47" s="20" t="s">
        <v>427</v>
      </c>
      <c r="B47" s="35">
        <v>109.825</v>
      </c>
    </row>
    <row r="48" spans="1:2" ht="18.75" x14ac:dyDescent="0.3">
      <c r="A48" s="20" t="s">
        <v>277</v>
      </c>
      <c r="B48" s="35">
        <v>18.916666666666664</v>
      </c>
    </row>
    <row r="49" spans="1:2" ht="18.75" x14ac:dyDescent="0.3">
      <c r="A49" s="20" t="s">
        <v>416</v>
      </c>
      <c r="B49" s="35">
        <v>1.7142857142857142</v>
      </c>
    </row>
    <row r="50" spans="1:2" ht="18.75" x14ac:dyDescent="0.3">
      <c r="A50" s="20" t="s">
        <v>289</v>
      </c>
      <c r="B50" s="35">
        <v>9.6923076923076916</v>
      </c>
    </row>
    <row r="51" spans="1:2" ht="18.75" x14ac:dyDescent="0.3">
      <c r="A51" s="20" t="s">
        <v>261</v>
      </c>
      <c r="B51" s="35">
        <v>44.7</v>
      </c>
    </row>
    <row r="52" spans="1:2" ht="18.75" x14ac:dyDescent="0.3">
      <c r="A52" s="20" t="s">
        <v>486</v>
      </c>
      <c r="B52" s="35">
        <v>19.5</v>
      </c>
    </row>
    <row r="53" spans="1:2" ht="18.75" x14ac:dyDescent="0.3">
      <c r="A53" s="20" t="s">
        <v>1004</v>
      </c>
      <c r="B53" s="35">
        <v>1.4583333333333335</v>
      </c>
    </row>
    <row r="54" spans="1:2" ht="18.75" x14ac:dyDescent="0.3">
      <c r="A54" s="20" t="s">
        <v>322</v>
      </c>
      <c r="B54" s="35">
        <v>9.7777777777777786</v>
      </c>
    </row>
    <row r="55" spans="1:2" ht="18.75" x14ac:dyDescent="0.3">
      <c r="A55" s="20" t="s">
        <v>306</v>
      </c>
      <c r="B55" s="35">
        <v>2.0571428571428569</v>
      </c>
    </row>
    <row r="56" spans="1:2" ht="18.75" x14ac:dyDescent="0.3">
      <c r="A56" s="20" t="s">
        <v>359</v>
      </c>
      <c r="B56" s="35">
        <v>27.216666666666669</v>
      </c>
    </row>
    <row r="57" spans="1:2" ht="18.75" x14ac:dyDescent="0.3">
      <c r="A57" s="20" t="s">
        <v>398</v>
      </c>
      <c r="B57" s="35">
        <v>2</v>
      </c>
    </row>
    <row r="58" spans="1:2" ht="18.75" x14ac:dyDescent="0.3">
      <c r="A58" s="20" t="s">
        <v>273</v>
      </c>
      <c r="B58" s="35">
        <v>10.75</v>
      </c>
    </row>
    <row r="59" spans="1:2" ht="18.75" x14ac:dyDescent="0.3">
      <c r="A59" s="20" t="s">
        <v>469</v>
      </c>
      <c r="B59" s="35">
        <v>20.25</v>
      </c>
    </row>
    <row r="60" spans="1:2" ht="18.75" x14ac:dyDescent="0.3">
      <c r="A60" s="20" t="s">
        <v>423</v>
      </c>
      <c r="B60" s="35">
        <v>35.262500000000003</v>
      </c>
    </row>
    <row r="61" spans="1:2" ht="18.75" x14ac:dyDescent="0.3">
      <c r="A61" s="20" t="s">
        <v>947</v>
      </c>
      <c r="B61" s="35">
        <v>1.7142857142857142</v>
      </c>
    </row>
    <row r="62" spans="1:2" ht="18.75" x14ac:dyDescent="0.3">
      <c r="A62" s="20" t="s">
        <v>319</v>
      </c>
      <c r="B62" s="35">
        <v>32.166666666666664</v>
      </c>
    </row>
    <row r="63" spans="1:2" ht="18.75" x14ac:dyDescent="0.3">
      <c r="A63" s="20" t="s">
        <v>441</v>
      </c>
      <c r="B63" s="35">
        <v>15.835164835164836</v>
      </c>
    </row>
    <row r="64" spans="1:2" ht="18.75" x14ac:dyDescent="0.3">
      <c r="A64" s="20" t="s">
        <v>311</v>
      </c>
      <c r="B64" s="35">
        <v>89.025000000000006</v>
      </c>
    </row>
    <row r="65" spans="1:2" ht="18.75" x14ac:dyDescent="0.3">
      <c r="A65" s="20" t="s">
        <v>393</v>
      </c>
      <c r="B65" s="35">
        <v>23.7</v>
      </c>
    </row>
    <row r="66" spans="1:2" ht="18.75" x14ac:dyDescent="0.3">
      <c r="A66" s="20" t="s">
        <v>407</v>
      </c>
      <c r="B66" s="35">
        <v>5.7142857142857144</v>
      </c>
    </row>
    <row r="67" spans="1:2" ht="18.75" x14ac:dyDescent="0.3">
      <c r="A67" s="20" t="s">
        <v>376</v>
      </c>
      <c r="B67" s="35">
        <v>51.140259740259737</v>
      </c>
    </row>
    <row r="68" spans="1:2" ht="18.75" x14ac:dyDescent="0.3">
      <c r="A68" s="20" t="s">
        <v>378</v>
      </c>
      <c r="B68" s="35">
        <v>2</v>
      </c>
    </row>
    <row r="69" spans="1:2" ht="18.75" x14ac:dyDescent="0.3">
      <c r="A69" s="20" t="s">
        <v>339</v>
      </c>
      <c r="B69" s="35">
        <v>7.2</v>
      </c>
    </row>
    <row r="70" spans="1:2" ht="18.75" x14ac:dyDescent="0.3">
      <c r="A70" s="20" t="s">
        <v>357</v>
      </c>
      <c r="B70" s="35">
        <v>5.75</v>
      </c>
    </row>
    <row r="71" spans="1:2" ht="18.75" x14ac:dyDescent="0.3">
      <c r="A71" s="20" t="s">
        <v>477</v>
      </c>
      <c r="B71" s="35">
        <v>6</v>
      </c>
    </row>
    <row r="72" spans="1:2" ht="18.75" x14ac:dyDescent="0.3">
      <c r="A72" s="20" t="s">
        <v>909</v>
      </c>
      <c r="B72" s="35">
        <v>30</v>
      </c>
    </row>
    <row r="73" spans="1:2" ht="18.75" x14ac:dyDescent="0.3">
      <c r="A73" s="20" t="s">
        <v>434</v>
      </c>
      <c r="B73" s="35">
        <v>0.75</v>
      </c>
    </row>
    <row r="74" spans="1:2" ht="18.75" x14ac:dyDescent="0.3">
      <c r="A74" s="20" t="s">
        <v>445</v>
      </c>
      <c r="B74" s="35">
        <v>47.75</v>
      </c>
    </row>
    <row r="75" spans="1:2" ht="18.75" x14ac:dyDescent="0.3">
      <c r="A75" s="20" t="s">
        <v>446</v>
      </c>
      <c r="B75" s="35">
        <v>34.1</v>
      </c>
    </row>
    <row r="76" spans="1:2" ht="18.75" x14ac:dyDescent="0.3">
      <c r="A76" s="20" t="s">
        <v>391</v>
      </c>
      <c r="B76" s="35">
        <v>7.2</v>
      </c>
    </row>
    <row r="77" spans="1:2" ht="18.75" x14ac:dyDescent="0.3">
      <c r="A77" s="20" t="s">
        <v>325</v>
      </c>
      <c r="B77" s="35">
        <v>10.066666666666666</v>
      </c>
    </row>
    <row r="78" spans="1:2" ht="18.75" x14ac:dyDescent="0.3">
      <c r="A78" s="20" t="s">
        <v>424</v>
      </c>
      <c r="B78" s="35">
        <v>23.125</v>
      </c>
    </row>
    <row r="79" spans="1:2" ht="18.75" x14ac:dyDescent="0.3">
      <c r="A79" s="20" t="s">
        <v>295</v>
      </c>
      <c r="B79" s="35">
        <v>33.262500000000003</v>
      </c>
    </row>
    <row r="80" spans="1:2" ht="18.75" x14ac:dyDescent="0.3">
      <c r="A80" s="20" t="s">
        <v>336</v>
      </c>
      <c r="B80" s="35">
        <v>6</v>
      </c>
    </row>
    <row r="81" spans="1:2" ht="18.75" x14ac:dyDescent="0.3">
      <c r="A81" s="20" t="s">
        <v>324</v>
      </c>
      <c r="B81" s="35">
        <v>7.2</v>
      </c>
    </row>
    <row r="82" spans="1:2" ht="18.75" x14ac:dyDescent="0.3">
      <c r="A82" s="20" t="s">
        <v>308</v>
      </c>
      <c r="B82" s="35">
        <v>3.9</v>
      </c>
    </row>
    <row r="83" spans="1:2" ht="18.75" x14ac:dyDescent="0.3">
      <c r="A83" s="20" t="s">
        <v>408</v>
      </c>
      <c r="B83" s="35">
        <v>10</v>
      </c>
    </row>
    <row r="84" spans="1:2" ht="18.75" x14ac:dyDescent="0.3">
      <c r="A84" s="20" t="s">
        <v>478</v>
      </c>
      <c r="B84" s="35">
        <v>36.75</v>
      </c>
    </row>
    <row r="85" spans="1:2" ht="18.75" x14ac:dyDescent="0.3">
      <c r="A85" s="20" t="s">
        <v>278</v>
      </c>
      <c r="B85" s="35">
        <v>34.38095238095238</v>
      </c>
    </row>
    <row r="86" spans="1:2" ht="18.75" x14ac:dyDescent="0.3">
      <c r="A86" s="20" t="s">
        <v>405</v>
      </c>
      <c r="B86" s="35">
        <v>71.400000000000006</v>
      </c>
    </row>
    <row r="87" spans="1:2" ht="18.75" x14ac:dyDescent="0.3">
      <c r="A87" s="20" t="s">
        <v>304</v>
      </c>
      <c r="B87" s="35">
        <v>3.2142857142857144</v>
      </c>
    </row>
    <row r="88" spans="1:2" ht="18.75" x14ac:dyDescent="0.3">
      <c r="A88" s="20" t="s">
        <v>388</v>
      </c>
      <c r="B88" s="35">
        <v>14.371212121212121</v>
      </c>
    </row>
    <row r="89" spans="1:2" ht="18.75" x14ac:dyDescent="0.3">
      <c r="A89" s="20" t="s">
        <v>341</v>
      </c>
      <c r="B89" s="35">
        <v>53.1</v>
      </c>
    </row>
    <row r="90" spans="1:2" ht="18.75" x14ac:dyDescent="0.3">
      <c r="A90" s="20" t="s">
        <v>355</v>
      </c>
      <c r="B90" s="35">
        <v>5.6749999999999998</v>
      </c>
    </row>
    <row r="91" spans="1:2" ht="18.75" x14ac:dyDescent="0.3">
      <c r="A91" s="20" t="s">
        <v>312</v>
      </c>
      <c r="B91" s="35">
        <v>26.625</v>
      </c>
    </row>
    <row r="92" spans="1:2" ht="18.75" x14ac:dyDescent="0.3">
      <c r="A92" s="20" t="s">
        <v>454</v>
      </c>
      <c r="B92" s="35">
        <v>20.366666666666667</v>
      </c>
    </row>
    <row r="93" spans="1:2" ht="18.75" x14ac:dyDescent="0.3">
      <c r="A93" s="20" t="s">
        <v>309</v>
      </c>
      <c r="B93" s="35">
        <v>27.166666666666664</v>
      </c>
    </row>
    <row r="94" spans="1:2" ht="18.75" x14ac:dyDescent="0.3">
      <c r="A94" s="20" t="s">
        <v>470</v>
      </c>
      <c r="B94" s="35">
        <v>36.833333333333336</v>
      </c>
    </row>
    <row r="95" spans="1:2" ht="18.75" x14ac:dyDescent="0.3">
      <c r="A95" s="20" t="s">
        <v>379</v>
      </c>
      <c r="B95" s="35">
        <v>11.8</v>
      </c>
    </row>
    <row r="96" spans="1:2" ht="18.75" x14ac:dyDescent="0.3">
      <c r="A96" s="20" t="s">
        <v>349</v>
      </c>
      <c r="B96" s="35">
        <v>6</v>
      </c>
    </row>
    <row r="97" spans="1:2" ht="18.75" x14ac:dyDescent="0.3">
      <c r="A97" s="20" t="s">
        <v>377</v>
      </c>
      <c r="B97" s="35">
        <v>31.285714285714288</v>
      </c>
    </row>
    <row r="98" spans="1:2" ht="18.75" x14ac:dyDescent="0.3">
      <c r="A98" s="20" t="s">
        <v>337</v>
      </c>
      <c r="B98" s="35">
        <v>6</v>
      </c>
    </row>
    <row r="99" spans="1:2" ht="18.75" x14ac:dyDescent="0.3">
      <c r="A99" s="20" t="s">
        <v>414</v>
      </c>
      <c r="B99" s="35">
        <v>5.3333333333333339</v>
      </c>
    </row>
    <row r="100" spans="1:2" ht="18.75" x14ac:dyDescent="0.3">
      <c r="A100" s="20" t="s">
        <v>284</v>
      </c>
      <c r="B100" s="35">
        <v>25.442307692307693</v>
      </c>
    </row>
    <row r="101" spans="1:2" ht="18.75" x14ac:dyDescent="0.3">
      <c r="A101" s="20" t="s">
        <v>279</v>
      </c>
      <c r="B101" s="35">
        <v>7</v>
      </c>
    </row>
    <row r="102" spans="1:2" ht="18.75" x14ac:dyDescent="0.3">
      <c r="A102" s="20" t="s">
        <v>348</v>
      </c>
      <c r="B102" s="35">
        <v>18.45</v>
      </c>
    </row>
    <row r="103" spans="1:2" ht="18.75" x14ac:dyDescent="0.3">
      <c r="A103" s="20" t="s">
        <v>428</v>
      </c>
      <c r="B103" s="35">
        <v>61.716666666666669</v>
      </c>
    </row>
    <row r="104" spans="1:2" ht="18.75" x14ac:dyDescent="0.3">
      <c r="A104" s="20" t="s">
        <v>292</v>
      </c>
      <c r="B104" s="35">
        <v>33.371428571428574</v>
      </c>
    </row>
    <row r="105" spans="1:2" ht="18.75" x14ac:dyDescent="0.3">
      <c r="A105" s="20" t="s">
        <v>472</v>
      </c>
      <c r="B105" s="35">
        <v>12.438095238095238</v>
      </c>
    </row>
    <row r="106" spans="1:2" ht="18.75" x14ac:dyDescent="0.3">
      <c r="A106" s="20" t="s">
        <v>285</v>
      </c>
      <c r="B106" s="35">
        <v>25.442307692307693</v>
      </c>
    </row>
    <row r="107" spans="1:2" ht="18.75" x14ac:dyDescent="0.3">
      <c r="A107" s="20" t="s">
        <v>282</v>
      </c>
      <c r="B107" s="35">
        <v>63.314942900237014</v>
      </c>
    </row>
    <row r="108" spans="1:2" ht="18.75" x14ac:dyDescent="0.3">
      <c r="A108" s="20" t="s">
        <v>274</v>
      </c>
      <c r="B108" s="35">
        <v>22.25</v>
      </c>
    </row>
    <row r="109" spans="1:2" ht="18.75" x14ac:dyDescent="0.3">
      <c r="A109" s="20" t="s">
        <v>350</v>
      </c>
      <c r="B109" s="35">
        <v>4</v>
      </c>
    </row>
    <row r="110" spans="1:2" ht="18.75" x14ac:dyDescent="0.3">
      <c r="A110" s="20" t="s">
        <v>453</v>
      </c>
      <c r="B110" s="35">
        <v>12.317582417582416</v>
      </c>
    </row>
    <row r="111" spans="1:2" ht="18.75" x14ac:dyDescent="0.3">
      <c r="A111" s="20" t="s">
        <v>290</v>
      </c>
      <c r="B111" s="35">
        <v>1.7142857142857142</v>
      </c>
    </row>
    <row r="112" spans="1:2" ht="18.75" x14ac:dyDescent="0.3">
      <c r="A112" s="20" t="s">
        <v>381</v>
      </c>
      <c r="B112" s="35">
        <v>13.166666666666668</v>
      </c>
    </row>
    <row r="113" spans="1:2" ht="18.75" x14ac:dyDescent="0.3">
      <c r="A113" s="20" t="s">
        <v>334</v>
      </c>
      <c r="B113" s="35">
        <v>18</v>
      </c>
    </row>
    <row r="114" spans="1:2" ht="18.75" x14ac:dyDescent="0.3">
      <c r="A114" s="20" t="s">
        <v>430</v>
      </c>
      <c r="B114" s="35">
        <v>16</v>
      </c>
    </row>
    <row r="115" spans="1:2" ht="18.75" x14ac:dyDescent="0.3">
      <c r="A115" s="20" t="s">
        <v>271</v>
      </c>
      <c r="B115" s="35">
        <v>7.2</v>
      </c>
    </row>
    <row r="116" spans="1:2" ht="18.75" x14ac:dyDescent="0.3">
      <c r="A116" s="20" t="s">
        <v>286</v>
      </c>
      <c r="B116" s="35">
        <v>30.030542986425338</v>
      </c>
    </row>
    <row r="117" spans="1:2" ht="18.75" x14ac:dyDescent="0.3">
      <c r="A117" s="20" t="s">
        <v>460</v>
      </c>
      <c r="B117" s="35">
        <v>35.142857142857146</v>
      </c>
    </row>
    <row r="118" spans="1:2" ht="18.75" x14ac:dyDescent="0.3">
      <c r="A118" s="20" t="s">
        <v>452</v>
      </c>
      <c r="B118" s="35">
        <v>66.5</v>
      </c>
    </row>
    <row r="119" spans="1:2" ht="18.75" x14ac:dyDescent="0.3">
      <c r="A119" s="20" t="s">
        <v>303</v>
      </c>
      <c r="B119" s="35">
        <v>2.4</v>
      </c>
    </row>
    <row r="120" spans="1:2" ht="18.75" x14ac:dyDescent="0.3">
      <c r="A120" s="20" t="s">
        <v>466</v>
      </c>
      <c r="B120" s="35">
        <v>40.65</v>
      </c>
    </row>
    <row r="121" spans="1:2" ht="18.75" x14ac:dyDescent="0.3">
      <c r="A121" s="20" t="s">
        <v>280</v>
      </c>
      <c r="B121" s="35">
        <v>17</v>
      </c>
    </row>
    <row r="122" spans="1:2" ht="18.75" x14ac:dyDescent="0.3">
      <c r="A122" s="20" t="s">
        <v>342</v>
      </c>
      <c r="B122" s="35">
        <v>15</v>
      </c>
    </row>
    <row r="123" spans="1:2" ht="18.75" x14ac:dyDescent="0.3">
      <c r="A123" s="20" t="s">
        <v>300</v>
      </c>
      <c r="B123" s="35">
        <v>10.4375</v>
      </c>
    </row>
    <row r="124" spans="1:2" ht="18.75" x14ac:dyDescent="0.3">
      <c r="A124" s="20" t="s">
        <v>360</v>
      </c>
      <c r="B124" s="35">
        <v>39.047402597402595</v>
      </c>
    </row>
    <row r="125" spans="1:2" ht="18.75" x14ac:dyDescent="0.3">
      <c r="A125" s="20" t="s">
        <v>363</v>
      </c>
      <c r="B125" s="35">
        <v>48.00952380952382</v>
      </c>
    </row>
    <row r="126" spans="1:2" ht="18.75" x14ac:dyDescent="0.3">
      <c r="A126" s="20" t="s">
        <v>392</v>
      </c>
      <c r="B126" s="35">
        <v>14.2</v>
      </c>
    </row>
    <row r="127" spans="1:2" ht="18.75" x14ac:dyDescent="0.3">
      <c r="A127" s="20" t="s">
        <v>262</v>
      </c>
      <c r="B127" s="35">
        <v>82</v>
      </c>
    </row>
    <row r="128" spans="1:2" ht="18.75" x14ac:dyDescent="0.3">
      <c r="A128" s="20" t="s">
        <v>275</v>
      </c>
      <c r="B128" s="35">
        <v>6.5</v>
      </c>
    </row>
    <row r="129" spans="1:2" ht="18.75" x14ac:dyDescent="0.3">
      <c r="A129" s="20" t="s">
        <v>281</v>
      </c>
      <c r="B129" s="35">
        <v>18.797619047619047</v>
      </c>
    </row>
    <row r="130" spans="1:2" ht="18.75" x14ac:dyDescent="0.3">
      <c r="A130" s="20" t="s">
        <v>318</v>
      </c>
      <c r="B130" s="35">
        <v>42.6</v>
      </c>
    </row>
    <row r="131" spans="1:2" ht="18.75" x14ac:dyDescent="0.3">
      <c r="A131" s="20" t="s">
        <v>382</v>
      </c>
      <c r="B131" s="35">
        <v>6</v>
      </c>
    </row>
    <row r="132" spans="1:2" ht="18.75" x14ac:dyDescent="0.3">
      <c r="A132" s="20" t="s">
        <v>447</v>
      </c>
      <c r="B132" s="35">
        <v>38.6</v>
      </c>
    </row>
    <row r="133" spans="1:2" ht="18.75" x14ac:dyDescent="0.3">
      <c r="A133" s="20" t="s">
        <v>962</v>
      </c>
      <c r="B133" s="35">
        <v>7</v>
      </c>
    </row>
    <row r="134" spans="1:2" ht="18.75" x14ac:dyDescent="0.3">
      <c r="A134" s="20" t="s">
        <v>370</v>
      </c>
      <c r="B134" s="35">
        <v>6</v>
      </c>
    </row>
    <row r="135" spans="1:2" ht="18.75" x14ac:dyDescent="0.3">
      <c r="A135" s="20" t="s">
        <v>384</v>
      </c>
      <c r="B135" s="35">
        <v>1.75</v>
      </c>
    </row>
    <row r="136" spans="1:2" ht="18.75" x14ac:dyDescent="0.3">
      <c r="A136" s="20" t="s">
        <v>371</v>
      </c>
      <c r="B136" s="35">
        <v>14.083333333333334</v>
      </c>
    </row>
    <row r="137" spans="1:2" ht="18.75" x14ac:dyDescent="0.3">
      <c r="A137" s="20" t="s">
        <v>327</v>
      </c>
      <c r="B137" s="35">
        <v>2.1777777777777776</v>
      </c>
    </row>
    <row r="138" spans="1:2" ht="18.75" x14ac:dyDescent="0.3">
      <c r="A138" s="20" t="s">
        <v>364</v>
      </c>
      <c r="B138" s="35">
        <v>45.676190476190484</v>
      </c>
    </row>
    <row r="139" spans="1:2" ht="18.75" x14ac:dyDescent="0.3">
      <c r="A139" s="20" t="s">
        <v>438</v>
      </c>
      <c r="B139" s="35">
        <v>1.4</v>
      </c>
    </row>
    <row r="140" spans="1:2" ht="18.75" x14ac:dyDescent="0.3">
      <c r="A140" s="20" t="s">
        <v>397</v>
      </c>
      <c r="B140" s="35">
        <v>1.1666666666666667</v>
      </c>
    </row>
    <row r="141" spans="1:2" ht="18.75" x14ac:dyDescent="0.3">
      <c r="A141" s="20" t="s">
        <v>332</v>
      </c>
      <c r="B141" s="35">
        <v>26</v>
      </c>
    </row>
    <row r="142" spans="1:2" ht="18.75" x14ac:dyDescent="0.3">
      <c r="A142" s="20" t="s">
        <v>465</v>
      </c>
      <c r="B142" s="35">
        <v>15.75</v>
      </c>
    </row>
    <row r="143" spans="1:2" ht="18.75" x14ac:dyDescent="0.3">
      <c r="A143" s="20" t="s">
        <v>365</v>
      </c>
      <c r="B143" s="35">
        <v>14.309523809523808</v>
      </c>
    </row>
    <row r="144" spans="1:2" ht="18.75" x14ac:dyDescent="0.3">
      <c r="A144" s="20" t="s">
        <v>366</v>
      </c>
      <c r="B144" s="35">
        <v>27.30952380952381</v>
      </c>
    </row>
    <row r="145" spans="1:2" ht="18.75" x14ac:dyDescent="0.3">
      <c r="A145" s="20" t="s">
        <v>449</v>
      </c>
      <c r="B145" s="35">
        <v>8.4</v>
      </c>
    </row>
    <row r="146" spans="1:2" ht="18.75" x14ac:dyDescent="0.3">
      <c r="A146" s="20" t="s">
        <v>433</v>
      </c>
      <c r="B146" s="35">
        <v>13.272222222222224</v>
      </c>
    </row>
    <row r="147" spans="1:2" ht="18.75" x14ac:dyDescent="0.3">
      <c r="A147" s="20" t="s">
        <v>440</v>
      </c>
      <c r="B147" s="35">
        <v>18.142857142857142</v>
      </c>
    </row>
    <row r="148" spans="1:2" ht="18.75" x14ac:dyDescent="0.3">
      <c r="A148" s="20" t="s">
        <v>328</v>
      </c>
      <c r="B148" s="35">
        <v>2</v>
      </c>
    </row>
    <row r="149" spans="1:2" ht="18.75" x14ac:dyDescent="0.3">
      <c r="A149" s="20" t="s">
        <v>361</v>
      </c>
      <c r="B149" s="35">
        <v>34.449999999999996</v>
      </c>
    </row>
    <row r="150" spans="1:2" ht="18.75" x14ac:dyDescent="0.3">
      <c r="A150" s="20" t="s">
        <v>386</v>
      </c>
      <c r="B150" s="35">
        <v>11.142857142857142</v>
      </c>
    </row>
    <row r="151" spans="1:2" ht="18.75" x14ac:dyDescent="0.3">
      <c r="A151" s="20" t="s">
        <v>402</v>
      </c>
      <c r="B151" s="35">
        <v>106.48333333333333</v>
      </c>
    </row>
    <row r="152" spans="1:2" ht="18.75" x14ac:dyDescent="0.3">
      <c r="A152" s="20" t="s">
        <v>265</v>
      </c>
      <c r="B152" s="35">
        <v>17.5</v>
      </c>
    </row>
    <row r="153" spans="1:2" ht="18.75" x14ac:dyDescent="0.3">
      <c r="A153" s="20" t="s">
        <v>476</v>
      </c>
      <c r="B153" s="35">
        <v>2.3333333333333335</v>
      </c>
    </row>
    <row r="154" spans="1:2" ht="18.75" x14ac:dyDescent="0.3">
      <c r="A154" s="20" t="s">
        <v>396</v>
      </c>
      <c r="B154" s="35">
        <v>11.5</v>
      </c>
    </row>
    <row r="155" spans="1:2" ht="18.75" x14ac:dyDescent="0.3">
      <c r="A155" s="20" t="s">
        <v>459</v>
      </c>
      <c r="B155" s="35">
        <v>11.321428571428571</v>
      </c>
    </row>
    <row r="156" spans="1:2" ht="18.75" x14ac:dyDescent="0.3">
      <c r="A156" s="20" t="s">
        <v>351</v>
      </c>
      <c r="B156" s="35">
        <v>4</v>
      </c>
    </row>
    <row r="157" spans="1:2" ht="18.75" x14ac:dyDescent="0.3">
      <c r="A157" s="20" t="s">
        <v>394</v>
      </c>
      <c r="B157" s="35">
        <v>19.2</v>
      </c>
    </row>
    <row r="158" spans="1:2" ht="18.75" x14ac:dyDescent="0.3">
      <c r="A158" s="20" t="s">
        <v>467</v>
      </c>
      <c r="B158" s="35">
        <v>12.2</v>
      </c>
    </row>
    <row r="159" spans="1:2" ht="18.75" x14ac:dyDescent="0.3">
      <c r="A159" s="20" t="s">
        <v>431</v>
      </c>
      <c r="B159" s="35">
        <v>20</v>
      </c>
    </row>
    <row r="160" spans="1:2" ht="18.75" x14ac:dyDescent="0.3">
      <c r="A160" s="20" t="s">
        <v>372</v>
      </c>
      <c r="B160" s="35">
        <v>14.083333333333334</v>
      </c>
    </row>
    <row r="161" spans="1:2" ht="18.75" x14ac:dyDescent="0.3">
      <c r="A161" s="20" t="s">
        <v>448</v>
      </c>
      <c r="B161" s="35">
        <v>32</v>
      </c>
    </row>
    <row r="162" spans="1:2" ht="18.75" x14ac:dyDescent="0.3">
      <c r="A162" s="20" t="s">
        <v>437</v>
      </c>
      <c r="B162" s="35">
        <v>8.6666666666666661</v>
      </c>
    </row>
    <row r="163" spans="1:2" ht="18.75" x14ac:dyDescent="0.3">
      <c r="A163" s="20" t="s">
        <v>352</v>
      </c>
      <c r="B163" s="35">
        <v>4</v>
      </c>
    </row>
    <row r="164" spans="1:2" ht="18.75" x14ac:dyDescent="0.3">
      <c r="A164" s="20" t="s">
        <v>333</v>
      </c>
      <c r="B164" s="35">
        <v>28.2</v>
      </c>
    </row>
    <row r="165" spans="1:2" ht="18.75" x14ac:dyDescent="0.3">
      <c r="A165" s="20" t="s">
        <v>400</v>
      </c>
      <c r="B165" s="35">
        <v>86</v>
      </c>
    </row>
    <row r="166" spans="1:2" ht="18.75" x14ac:dyDescent="0.3">
      <c r="A166" s="20" t="s">
        <v>456</v>
      </c>
      <c r="B166" s="35">
        <v>12</v>
      </c>
    </row>
    <row r="167" spans="1:2" ht="18.75" x14ac:dyDescent="0.3">
      <c r="A167" s="20" t="s">
        <v>293</v>
      </c>
      <c r="B167" s="35">
        <v>46.2</v>
      </c>
    </row>
    <row r="168" spans="1:2" ht="18.75" x14ac:dyDescent="0.3">
      <c r="A168" s="20" t="s">
        <v>1036</v>
      </c>
      <c r="B168" s="35">
        <v>2.916666666666667</v>
      </c>
    </row>
    <row r="169" spans="1:2" ht="18.75" x14ac:dyDescent="0.3">
      <c r="A169" s="20" t="s">
        <v>266</v>
      </c>
      <c r="B169" s="35">
        <v>28.4</v>
      </c>
    </row>
    <row r="170" spans="1:2" ht="18.75" x14ac:dyDescent="0.3">
      <c r="A170" s="20" t="s">
        <v>347</v>
      </c>
      <c r="B170" s="35">
        <v>29.928571428571427</v>
      </c>
    </row>
    <row r="171" spans="1:2" ht="18.75" x14ac:dyDescent="0.3">
      <c r="A171" s="20" t="s">
        <v>353</v>
      </c>
      <c r="B171" s="35">
        <v>2</v>
      </c>
    </row>
    <row r="172" spans="1:2" ht="18.75" x14ac:dyDescent="0.3">
      <c r="A172" s="20" t="s">
        <v>323</v>
      </c>
      <c r="B172" s="35">
        <v>12.6</v>
      </c>
    </row>
    <row r="173" spans="1:2" ht="18.75" x14ac:dyDescent="0.3">
      <c r="A173" s="20" t="s">
        <v>313</v>
      </c>
      <c r="B173" s="35">
        <v>106.80277777777779</v>
      </c>
    </row>
    <row r="174" spans="1:2" ht="18.75" x14ac:dyDescent="0.3">
      <c r="A174" s="20" t="s">
        <v>432</v>
      </c>
      <c r="B174" s="35">
        <v>18.45</v>
      </c>
    </row>
    <row r="175" spans="1:2" ht="18.75" x14ac:dyDescent="0.3">
      <c r="A175" s="20" t="s">
        <v>330</v>
      </c>
      <c r="B175" s="35">
        <v>56.7</v>
      </c>
    </row>
    <row r="176" spans="1:2" ht="18.75" x14ac:dyDescent="0.3">
      <c r="A176" s="20" t="s">
        <v>263</v>
      </c>
      <c r="B176" s="35">
        <v>9.3125</v>
      </c>
    </row>
    <row r="177" spans="1:2" ht="18.75" x14ac:dyDescent="0.3">
      <c r="A177" s="20" t="s">
        <v>270</v>
      </c>
      <c r="B177" s="35">
        <v>55.2</v>
      </c>
    </row>
    <row r="178" spans="1:2" ht="18.75" x14ac:dyDescent="0.3">
      <c r="A178" s="20" t="s">
        <v>415</v>
      </c>
      <c r="B178" s="35">
        <v>4.75</v>
      </c>
    </row>
    <row r="179" spans="1:2" ht="18.75" x14ac:dyDescent="0.3">
      <c r="A179" s="20" t="s">
        <v>425</v>
      </c>
      <c r="B179" s="35">
        <v>5.625</v>
      </c>
    </row>
    <row r="180" spans="1:2" ht="18.75" x14ac:dyDescent="0.3">
      <c r="A180" s="20" t="s">
        <v>426</v>
      </c>
      <c r="B180" s="35">
        <v>7.5</v>
      </c>
    </row>
    <row r="181" spans="1:2" ht="18.75" x14ac:dyDescent="0.3">
      <c r="A181" s="20" t="s">
        <v>344</v>
      </c>
      <c r="B181" s="35">
        <v>60.45</v>
      </c>
    </row>
    <row r="182" spans="1:2" ht="18.75" x14ac:dyDescent="0.3">
      <c r="A182" s="20" t="s">
        <v>457</v>
      </c>
      <c r="B182" s="35">
        <v>12</v>
      </c>
    </row>
    <row r="183" spans="1:2" ht="18.75" x14ac:dyDescent="0.3">
      <c r="A183" s="20" t="s">
        <v>276</v>
      </c>
      <c r="B183" s="35">
        <v>6.5</v>
      </c>
    </row>
    <row r="184" spans="1:2" ht="18.75" x14ac:dyDescent="0.3">
      <c r="A184" s="20" t="s">
        <v>367</v>
      </c>
      <c r="B184" s="35">
        <v>15.142857142857142</v>
      </c>
    </row>
    <row r="185" spans="1:2" ht="18.75" x14ac:dyDescent="0.3">
      <c r="A185" s="20" t="s">
        <v>305</v>
      </c>
      <c r="B185" s="35">
        <v>15.6</v>
      </c>
    </row>
    <row r="186" spans="1:2" ht="18.75" x14ac:dyDescent="0.3">
      <c r="A186" s="20" t="s">
        <v>413</v>
      </c>
      <c r="B186" s="35">
        <v>36</v>
      </c>
    </row>
    <row r="187" spans="1:2" ht="18.75" x14ac:dyDescent="0.3">
      <c r="A187" s="20" t="s">
        <v>458</v>
      </c>
      <c r="B187" s="35">
        <v>12</v>
      </c>
    </row>
    <row r="188" spans="1:2" ht="18.75" x14ac:dyDescent="0.3">
      <c r="A188" s="20" t="s">
        <v>481</v>
      </c>
      <c r="B188" s="35">
        <v>12.504807692307692</v>
      </c>
    </row>
    <row r="189" spans="1:2" ht="18.75" x14ac:dyDescent="0.3">
      <c r="A189" s="20" t="s">
        <v>979</v>
      </c>
      <c r="B189" s="35">
        <v>2.8125</v>
      </c>
    </row>
    <row r="190" spans="1:2" ht="18.75" x14ac:dyDescent="0.3">
      <c r="A190" s="20" t="s">
        <v>362</v>
      </c>
      <c r="B190" s="35">
        <v>27.449999999999996</v>
      </c>
    </row>
    <row r="191" spans="1:2" ht="18.75" x14ac:dyDescent="0.3">
      <c r="A191" s="20" t="s">
        <v>294</v>
      </c>
      <c r="B191" s="35">
        <v>46.878571428571426</v>
      </c>
    </row>
    <row r="192" spans="1:2" ht="18.75" x14ac:dyDescent="0.3">
      <c r="A192" s="20" t="s">
        <v>403</v>
      </c>
      <c r="B192" s="35">
        <v>106.55</v>
      </c>
    </row>
    <row r="193" spans="1:2" ht="18.75" x14ac:dyDescent="0.3">
      <c r="A193" s="20" t="s">
        <v>272</v>
      </c>
      <c r="B193" s="35">
        <v>30</v>
      </c>
    </row>
    <row r="194" spans="1:2" ht="18.75" x14ac:dyDescent="0.3">
      <c r="A194" s="20" t="s">
        <v>267</v>
      </c>
      <c r="B194" s="35">
        <v>16.399999999999999</v>
      </c>
    </row>
    <row r="195" spans="1:2" ht="18.75" x14ac:dyDescent="0.3">
      <c r="A195" s="20" t="s">
        <v>345</v>
      </c>
      <c r="B195" s="35">
        <v>54.599999999999994</v>
      </c>
    </row>
    <row r="196" spans="1:2" ht="18.75" x14ac:dyDescent="0.3">
      <c r="A196" s="20" t="s">
        <v>264</v>
      </c>
      <c r="B196" s="35">
        <v>9.3125</v>
      </c>
    </row>
    <row r="197" spans="1:2" ht="18.75" x14ac:dyDescent="0.3">
      <c r="A197" s="20" t="s">
        <v>981</v>
      </c>
      <c r="B197" s="35">
        <v>2.3333333333333335</v>
      </c>
    </row>
    <row r="198" spans="1:2" ht="18.75" x14ac:dyDescent="0.3">
      <c r="A198" s="20" t="s">
        <v>259</v>
      </c>
      <c r="B198" s="35">
        <v>30.3</v>
      </c>
    </row>
    <row r="199" spans="1:2" ht="18.75" x14ac:dyDescent="0.3">
      <c r="A199" s="20" t="s">
        <v>473</v>
      </c>
      <c r="B199" s="35">
        <v>3.4920634920634921</v>
      </c>
    </row>
    <row r="200" spans="1:2" ht="18.75" x14ac:dyDescent="0.3">
      <c r="A200" s="20" t="s">
        <v>419</v>
      </c>
      <c r="B200" s="35">
        <v>25.6</v>
      </c>
    </row>
    <row r="201" spans="1:2" ht="18.75" x14ac:dyDescent="0.3">
      <c r="A201" s="20" t="s">
        <v>461</v>
      </c>
      <c r="B201" s="35">
        <v>16.892857142857142</v>
      </c>
    </row>
    <row r="202" spans="1:2" ht="18.75" x14ac:dyDescent="0.3">
      <c r="A202" s="20" t="s">
        <v>335</v>
      </c>
      <c r="B202" s="35">
        <v>18</v>
      </c>
    </row>
    <row r="203" spans="1:2" ht="18.75" x14ac:dyDescent="0.3">
      <c r="A203" s="20" t="s">
        <v>268</v>
      </c>
      <c r="B203" s="35">
        <v>59.65</v>
      </c>
    </row>
    <row r="204" spans="1:2" ht="18.75" x14ac:dyDescent="0.3">
      <c r="A204" s="20" t="s">
        <v>436</v>
      </c>
      <c r="B204" s="35">
        <v>9</v>
      </c>
    </row>
    <row r="205" spans="1:2" ht="18.75" x14ac:dyDescent="0.3">
      <c r="A205" s="20" t="s">
        <v>442</v>
      </c>
      <c r="B205" s="35">
        <v>16.835164835164836</v>
      </c>
    </row>
    <row r="206" spans="1:2" ht="18.75" x14ac:dyDescent="0.3">
      <c r="A206" s="20" t="s">
        <v>450</v>
      </c>
      <c r="B206" s="35">
        <v>6.1428571428571432</v>
      </c>
    </row>
    <row r="207" spans="1:2" ht="18.75" x14ac:dyDescent="0.3">
      <c r="A207" s="20" t="s">
        <v>314</v>
      </c>
      <c r="B207" s="35">
        <v>63.69166666666667</v>
      </c>
    </row>
    <row r="208" spans="1:2" ht="18.75" x14ac:dyDescent="0.3">
      <c r="A208" s="20" t="s">
        <v>422</v>
      </c>
      <c r="B208" s="35">
        <v>1.75</v>
      </c>
    </row>
    <row r="209" spans="1:2" ht="18.75" x14ac:dyDescent="0.3">
      <c r="A209" s="20" t="s">
        <v>373</v>
      </c>
      <c r="B209" s="35">
        <v>14.083333333333334</v>
      </c>
    </row>
    <row r="210" spans="1:2" ht="18.75" x14ac:dyDescent="0.3">
      <c r="A210" s="20" t="s">
        <v>410</v>
      </c>
      <c r="B210" s="35">
        <v>24.5</v>
      </c>
    </row>
    <row r="211" spans="1:2" ht="18.75" x14ac:dyDescent="0.3">
      <c r="A211" s="20" t="s">
        <v>439</v>
      </c>
      <c r="B211" s="35">
        <v>2</v>
      </c>
    </row>
    <row r="212" spans="1:2" ht="18.75" x14ac:dyDescent="0.3">
      <c r="A212" s="20" t="s">
        <v>288</v>
      </c>
      <c r="B212" s="35">
        <v>14.083333333333332</v>
      </c>
    </row>
    <row r="213" spans="1:2" ht="18.75" x14ac:dyDescent="0.3">
      <c r="A213" s="20" t="s">
        <v>464</v>
      </c>
      <c r="B213" s="35">
        <v>15.75</v>
      </c>
    </row>
    <row r="214" spans="1:2" ht="18.75" x14ac:dyDescent="0.3">
      <c r="A214" s="20" t="s">
        <v>291</v>
      </c>
      <c r="B214" s="35">
        <v>44.6</v>
      </c>
    </row>
    <row r="215" spans="1:2" ht="18.75" x14ac:dyDescent="0.3">
      <c r="A215" s="20" t="s">
        <v>462</v>
      </c>
      <c r="B215" s="35">
        <v>21.142857142857142</v>
      </c>
    </row>
    <row r="216" spans="1:2" ht="18.75" x14ac:dyDescent="0.3">
      <c r="A216" s="20" t="s">
        <v>343</v>
      </c>
      <c r="B216" s="35">
        <v>69.128571428571419</v>
      </c>
    </row>
    <row r="217" spans="1:2" ht="18.75" x14ac:dyDescent="0.3">
      <c r="A217" s="20" t="s">
        <v>299</v>
      </c>
      <c r="B217" s="35">
        <v>68.837500000000006</v>
      </c>
    </row>
    <row r="218" spans="1:2" ht="18.75" x14ac:dyDescent="0.3">
      <c r="A218" s="20" t="s">
        <v>329</v>
      </c>
      <c r="B218" s="35">
        <v>2.4</v>
      </c>
    </row>
    <row r="219" spans="1:2" ht="18.75" x14ac:dyDescent="0.3">
      <c r="A219" s="20" t="s">
        <v>283</v>
      </c>
      <c r="B219" s="35">
        <v>8.5844155844155843</v>
      </c>
    </row>
    <row r="220" spans="1:2" ht="18.75" x14ac:dyDescent="0.3">
      <c r="A220" s="20" t="s">
        <v>404</v>
      </c>
      <c r="B220" s="35">
        <v>25.883333333333333</v>
      </c>
    </row>
    <row r="221" spans="1:2" ht="18.75" x14ac:dyDescent="0.3">
      <c r="A221" s="20" t="s">
        <v>338</v>
      </c>
      <c r="B221" s="35">
        <v>7.2</v>
      </c>
    </row>
    <row r="222" spans="1:2" ht="18.75" x14ac:dyDescent="0.3">
      <c r="A222" s="20" t="s">
        <v>297</v>
      </c>
      <c r="B222" s="35">
        <v>68.442857142857136</v>
      </c>
    </row>
    <row r="223" spans="1:2" ht="18.75" x14ac:dyDescent="0.3">
      <c r="A223" s="20" t="s">
        <v>412</v>
      </c>
      <c r="B223" s="35">
        <v>7.2</v>
      </c>
    </row>
    <row r="224" spans="1:2" ht="18.75" x14ac:dyDescent="0.3">
      <c r="A224" s="20" t="s">
        <v>429</v>
      </c>
      <c r="B224" s="35">
        <v>21</v>
      </c>
    </row>
    <row r="225" spans="1:2" ht="18.75" x14ac:dyDescent="0.3">
      <c r="A225" s="20" t="s">
        <v>315</v>
      </c>
      <c r="B225" s="35">
        <v>59.025000000000006</v>
      </c>
    </row>
    <row r="226" spans="1:2" ht="18.75" x14ac:dyDescent="0.3">
      <c r="A226" s="20" t="s">
        <v>316</v>
      </c>
      <c r="B226" s="35">
        <v>55.025000000000006</v>
      </c>
    </row>
    <row r="227" spans="1:2" ht="18.75" x14ac:dyDescent="0.3">
      <c r="A227" s="20" t="s">
        <v>383</v>
      </c>
      <c r="B227" s="35">
        <v>4</v>
      </c>
    </row>
    <row r="228" spans="1:2" ht="18.75" x14ac:dyDescent="0.3">
      <c r="A228" s="20" t="s">
        <v>368</v>
      </c>
      <c r="B228" s="35">
        <v>19.857142857142858</v>
      </c>
    </row>
    <row r="229" spans="1:2" ht="18.75" x14ac:dyDescent="0.3">
      <c r="A229" s="20" t="s">
        <v>455</v>
      </c>
      <c r="B229" s="35">
        <v>61</v>
      </c>
    </row>
    <row r="230" spans="1:2" ht="18.75" x14ac:dyDescent="0.3">
      <c r="A230" s="20" t="s">
        <v>479</v>
      </c>
      <c r="B230" s="35">
        <v>48.5</v>
      </c>
    </row>
    <row r="231" spans="1:2" ht="18.75" x14ac:dyDescent="0.3">
      <c r="A231" s="20" t="s">
        <v>331</v>
      </c>
      <c r="B231" s="35">
        <v>40.212499999999999</v>
      </c>
    </row>
    <row r="232" spans="1:2" ht="18.75" x14ac:dyDescent="0.3">
      <c r="A232" s="20" t="s">
        <v>417</v>
      </c>
      <c r="B232" s="35">
        <v>1.7142857142857142</v>
      </c>
    </row>
    <row r="233" spans="1:2" ht="18.75" x14ac:dyDescent="0.3">
      <c r="A233" s="20" t="s">
        <v>287</v>
      </c>
      <c r="B233" s="35">
        <v>25.442307692307693</v>
      </c>
    </row>
    <row r="234" spans="1:2" ht="18.75" x14ac:dyDescent="0.3">
      <c r="A234" s="20" t="s">
        <v>296</v>
      </c>
      <c r="B234" s="35">
        <v>19.649999999999999</v>
      </c>
    </row>
    <row r="235" spans="1:2" ht="18.75" x14ac:dyDescent="0.3">
      <c r="A235" s="20" t="s">
        <v>301</v>
      </c>
      <c r="B235" s="35">
        <v>8.4375</v>
      </c>
    </row>
    <row r="236" spans="1:2" ht="18.75" x14ac:dyDescent="0.3">
      <c r="A236" s="20" t="s">
        <v>358</v>
      </c>
      <c r="B236" s="35">
        <v>0.875</v>
      </c>
    </row>
    <row r="237" spans="1:2" ht="18.75" x14ac:dyDescent="0.3">
      <c r="A237" s="20" t="s">
        <v>435</v>
      </c>
      <c r="B237" s="35">
        <v>18</v>
      </c>
    </row>
    <row r="238" spans="1:2" ht="18.75" x14ac:dyDescent="0.3">
      <c r="A238" s="20" t="s">
        <v>346</v>
      </c>
      <c r="B238" s="35">
        <v>14.892857142857142</v>
      </c>
    </row>
    <row r="239" spans="1:2" ht="18.75" x14ac:dyDescent="0.3">
      <c r="A239" s="20" t="s">
        <v>356</v>
      </c>
      <c r="B239" s="35">
        <v>4.8</v>
      </c>
    </row>
    <row r="240" spans="1:2" ht="18.75" x14ac:dyDescent="0.3">
      <c r="A240" s="20" t="s">
        <v>1023</v>
      </c>
      <c r="B240" s="35">
        <v>5434.6665051451755</v>
      </c>
    </row>
    <row r="241" spans="2:2" ht="18.75" x14ac:dyDescent="0.3">
      <c r="B241"/>
    </row>
    <row r="242" spans="2:2" ht="18.75" x14ac:dyDescent="0.3">
      <c r="B242"/>
    </row>
    <row r="243" spans="2:2" ht="18.75" x14ac:dyDescent="0.3">
      <c r="B243"/>
    </row>
    <row r="244" spans="2:2" ht="18.75" x14ac:dyDescent="0.3">
      <c r="B244"/>
    </row>
    <row r="245" spans="2:2" ht="18.75" x14ac:dyDescent="0.3">
      <c r="B245"/>
    </row>
    <row r="246" spans="2:2" ht="18.75" x14ac:dyDescent="0.3">
      <c r="B246"/>
    </row>
    <row r="247" spans="2:2" ht="18.75" x14ac:dyDescent="0.3">
      <c r="B247"/>
    </row>
    <row r="248" spans="2:2" ht="18.75" x14ac:dyDescent="0.3">
      <c r="B248"/>
    </row>
    <row r="249" spans="2:2" ht="18.75" x14ac:dyDescent="0.3">
      <c r="B249"/>
    </row>
    <row r="250" spans="2:2" ht="18.75" x14ac:dyDescent="0.3">
      <c r="B250"/>
    </row>
    <row r="251" spans="2:2" ht="18.75" x14ac:dyDescent="0.3">
      <c r="B251"/>
    </row>
    <row r="252" spans="2:2" ht="18.75" x14ac:dyDescent="0.3">
      <c r="B252"/>
    </row>
    <row r="253" spans="2:2" ht="18.75" x14ac:dyDescent="0.3">
      <c r="B253"/>
    </row>
    <row r="254" spans="2:2" ht="18.75" x14ac:dyDescent="0.3">
      <c r="B254"/>
    </row>
    <row r="255" spans="2:2" ht="18.75" x14ac:dyDescent="0.3">
      <c r="B255"/>
    </row>
    <row r="256" spans="2:2" ht="18.75" x14ac:dyDescent="0.3">
      <c r="B256"/>
    </row>
    <row r="257" spans="2:2" ht="18.75" x14ac:dyDescent="0.3">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2"/>
  <sheetViews>
    <sheetView showGridLines="0" zoomScale="85" zoomScaleNormal="85" workbookViewId="0"/>
  </sheetViews>
  <sheetFormatPr defaultRowHeight="15" x14ac:dyDescent="0.25"/>
  <cols>
    <col min="1" max="1" width="62.28515625" customWidth="1"/>
    <col min="2" max="2" width="5" customWidth="1"/>
    <col min="3" max="3" width="8.42578125" customWidth="1"/>
    <col min="4" max="4" width="5.7109375" customWidth="1"/>
    <col min="5" max="6" width="12" style="2" customWidth="1"/>
    <col min="7" max="7" width="12" style="5" customWidth="1"/>
    <col min="8" max="8" width="37.28515625" bestFit="1" customWidth="1"/>
    <col min="9" max="10" width="5.7109375" style="2" customWidth="1"/>
    <col min="11" max="11" width="13.140625" style="2" customWidth="1"/>
    <col min="12" max="12" width="17.85546875" style="2" customWidth="1"/>
    <col min="13" max="13" width="14.42578125" style="2" customWidth="1"/>
    <col min="14" max="14" width="6.85546875" style="2" customWidth="1"/>
    <col min="15" max="15" width="4.85546875" style="2" customWidth="1"/>
    <col min="16" max="16" width="10.28515625" style="4" customWidth="1"/>
    <col min="17" max="17" width="10.28515625" customWidth="1"/>
    <col min="18" max="18" width="12.140625" customWidth="1"/>
    <col min="19" max="19" width="35.28515625" customWidth="1"/>
    <col min="20" max="20" width="22.42578125" customWidth="1"/>
  </cols>
  <sheetData>
    <row r="1" spans="1:20" x14ac:dyDescent="0.25">
      <c r="A1" t="s">
        <v>0</v>
      </c>
      <c r="B1" t="s">
        <v>246</v>
      </c>
      <c r="C1" t="s">
        <v>256</v>
      </c>
      <c r="D1" t="s">
        <v>257</v>
      </c>
      <c r="E1" s="2" t="s">
        <v>895</v>
      </c>
      <c r="F1" s="2" t="s">
        <v>896</v>
      </c>
      <c r="G1" s="5" t="s">
        <v>897</v>
      </c>
      <c r="H1" t="s">
        <v>258</v>
      </c>
      <c r="I1" s="2" t="s">
        <v>487</v>
      </c>
      <c r="J1" s="2" t="s">
        <v>488</v>
      </c>
      <c r="K1" s="2" t="s">
        <v>500</v>
      </c>
      <c r="L1" s="2" t="s">
        <v>501</v>
      </c>
      <c r="M1" s="2" t="s">
        <v>502</v>
      </c>
      <c r="N1" s="2" t="s">
        <v>503</v>
      </c>
      <c r="O1" s="2" t="s">
        <v>504</v>
      </c>
      <c r="P1" s="3" t="s">
        <v>892</v>
      </c>
      <c r="Q1" s="2" t="s">
        <v>893</v>
      </c>
      <c r="R1" s="2" t="s">
        <v>894</v>
      </c>
      <c r="S1" t="s">
        <v>505</v>
      </c>
      <c r="T1" t="s">
        <v>610</v>
      </c>
    </row>
    <row r="2" spans="1:20" x14ac:dyDescent="0.25">
      <c r="A2" s="9">
        <v>50204538</v>
      </c>
      <c r="B2" s="10" t="s">
        <v>251</v>
      </c>
      <c r="C2" s="10"/>
      <c r="D2" s="10">
        <v>1</v>
      </c>
      <c r="E2"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2" s="10">
        <v>1</v>
      </c>
      <c r="G2" s="15">
        <f>((Таблица1[[#This Row],[Балл]]*Таблица1[[#This Row],[Коэфф]])/Таблица1[[#This Row],[Авторы]])/Таблица1[[#This Row],[Количество аффилиаций]]</f>
        <v>7</v>
      </c>
      <c r="H2" s="9" t="s">
        <v>962</v>
      </c>
      <c r="I2" s="10" t="s">
        <v>491</v>
      </c>
      <c r="J2" s="10" t="s">
        <v>492</v>
      </c>
      <c r="K2" s="10">
        <v>1989</v>
      </c>
      <c r="L2" s="10">
        <v>1</v>
      </c>
      <c r="M2" s="10">
        <v>1</v>
      </c>
      <c r="N2" s="10">
        <v>0</v>
      </c>
      <c r="O2" s="10">
        <v>224</v>
      </c>
      <c r="P2" s="30" t="str">
        <f>CONCATENATE(Таблица1[[#This Row],[Ф.И.О.]],"$",Таблица1[[#This Row],[DOI]])</f>
        <v>Маликова Екатерина Леонидовна$50204538</v>
      </c>
      <c r="Q2" s="15">
        <f>SUM(1/(COUNTIF(P:P,Таблица1[[#This Row],[Ф.И.О.+DOI]])))</f>
        <v>1</v>
      </c>
      <c r="R2" s="15">
        <f>SUM(1/(COUNTIF(A:A,Таблица1[[#This Row],[DOI]])))</f>
        <v>1</v>
      </c>
      <c r="S2" s="9" t="s">
        <v>1039</v>
      </c>
      <c r="T2" s="9" t="s">
        <v>1041</v>
      </c>
    </row>
    <row r="3" spans="1:20" x14ac:dyDescent="0.25">
      <c r="A3" s="9" t="s">
        <v>22</v>
      </c>
      <c r="B3" s="10" t="s">
        <v>249</v>
      </c>
      <c r="C3" s="10">
        <v>1</v>
      </c>
      <c r="D3" s="10">
        <v>9</v>
      </c>
      <c r="E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3" s="10">
        <v>30</v>
      </c>
      <c r="G3" s="11">
        <f>((Таблица1[[#This Row],[Балл]]*Таблица1[[#This Row],[Коэфф]])/Таблица1[[#This Row],[Авторы]])/Таблица1[[#This Row],[Количество аффилиаций]]</f>
        <v>7</v>
      </c>
      <c r="H3" s="9" t="s">
        <v>277</v>
      </c>
      <c r="I3" s="10" t="s">
        <v>497</v>
      </c>
      <c r="J3" s="10" t="s">
        <v>494</v>
      </c>
      <c r="K3" s="10">
        <v>1988</v>
      </c>
      <c r="L3" s="10">
        <v>2</v>
      </c>
      <c r="M3" s="10"/>
      <c r="N3" s="10">
        <v>0</v>
      </c>
      <c r="O3" s="10">
        <v>447</v>
      </c>
      <c r="P3" s="12" t="str">
        <f>CONCATENATE(Таблица1[[#This Row],[Ф.И.О.]],"$",Таблица1[[#This Row],[DOI]])</f>
        <v>Голошумова Алина Александровна$10.1002/adom.202201727</v>
      </c>
      <c r="Q3" s="10">
        <f>SUM(1/(COUNTIF(P:P,Таблица1[[#This Row],[Ф.И.О.+DOI]])))</f>
        <v>1</v>
      </c>
      <c r="R3" s="10">
        <f>SUM(1/(COUNTIF(A:A,Таблица1[[#This Row],[DOI]])))</f>
        <v>0.2</v>
      </c>
      <c r="S3" s="9" t="s">
        <v>522</v>
      </c>
      <c r="T3" s="9" t="s">
        <v>632</v>
      </c>
    </row>
    <row r="4" spans="1:20" x14ac:dyDescent="0.25">
      <c r="A4" s="9" t="s">
        <v>22</v>
      </c>
      <c r="B4" s="10" t="s">
        <v>249</v>
      </c>
      <c r="C4" s="10">
        <v>1</v>
      </c>
      <c r="D4" s="10">
        <v>9</v>
      </c>
      <c r="E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4" s="10">
        <v>30</v>
      </c>
      <c r="G4" s="11">
        <f>((Таблица1[[#This Row],[Балл]]*Таблица1[[#This Row],[Коэфф]])/Таблица1[[#This Row],[Авторы]])/Таблица1[[#This Row],[Количество аффилиаций]]</f>
        <v>7</v>
      </c>
      <c r="H4" s="9" t="s">
        <v>278</v>
      </c>
      <c r="I4" s="10" t="s">
        <v>489</v>
      </c>
      <c r="J4" s="10" t="s">
        <v>490</v>
      </c>
      <c r="K4" s="10">
        <v>1946</v>
      </c>
      <c r="L4" s="10">
        <v>2</v>
      </c>
      <c r="M4" s="10">
        <v>1</v>
      </c>
      <c r="N4" s="10">
        <v>1</v>
      </c>
      <c r="O4" s="10">
        <v>447</v>
      </c>
      <c r="P4" s="12" t="str">
        <f>CONCATENATE(Таблица1[[#This Row],[Ф.И.О.]],"$",Таблица1[[#This Row],[DOI]])</f>
        <v>Исаенко Людмила Ивановна$10.1002/adom.202201727</v>
      </c>
      <c r="Q4" s="10">
        <f>SUM(1/(COUNTIF(P:P,Таблица1[[#This Row],[Ф.И.О.+DOI]])))</f>
        <v>1</v>
      </c>
      <c r="R4" s="10">
        <f>SUM(1/(COUNTIF(A:A,Таблица1[[#This Row],[DOI]])))</f>
        <v>0.2</v>
      </c>
      <c r="S4" s="9" t="s">
        <v>522</v>
      </c>
      <c r="T4" s="9" t="s">
        <v>632</v>
      </c>
    </row>
    <row r="5" spans="1:20" x14ac:dyDescent="0.25">
      <c r="A5" s="9" t="s">
        <v>22</v>
      </c>
      <c r="B5" s="10" t="s">
        <v>249</v>
      </c>
      <c r="C5" s="10">
        <v>1</v>
      </c>
      <c r="D5" s="10">
        <v>9</v>
      </c>
      <c r="E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 s="10">
        <v>30</v>
      </c>
      <c r="G5" s="11">
        <f>((Таблица1[[#This Row],[Балл]]*Таблица1[[#This Row],[Коэфф]])/Таблица1[[#This Row],[Авторы]])/Таблица1[[#This Row],[Количество аффилиаций]]</f>
        <v>7</v>
      </c>
      <c r="H5" s="9" t="s">
        <v>279</v>
      </c>
      <c r="I5" s="10" t="s">
        <v>491</v>
      </c>
      <c r="J5" s="10" t="s">
        <v>492</v>
      </c>
      <c r="K5" s="10">
        <v>1994</v>
      </c>
      <c r="L5" s="10">
        <v>2</v>
      </c>
      <c r="M5" s="10"/>
      <c r="N5" s="10">
        <v>0</v>
      </c>
      <c r="O5" s="10">
        <v>447</v>
      </c>
      <c r="P5" s="12" t="str">
        <f>CONCATENATE(Таблица1[[#This Row],[Ф.И.О.]],"$",Таблица1[[#This Row],[DOI]])</f>
        <v>Коржнева Ксения Евгеньевна$10.1002/adom.202201727</v>
      </c>
      <c r="Q5" s="10">
        <f>SUM(1/(COUNTIF(P:P,Таблица1[[#This Row],[Ф.И.О.+DOI]])))</f>
        <v>1</v>
      </c>
      <c r="R5" s="10">
        <f>SUM(1/(COUNTIF(A:A,Таблица1[[#This Row],[DOI]])))</f>
        <v>0.2</v>
      </c>
      <c r="S5" s="9" t="s">
        <v>522</v>
      </c>
      <c r="T5" s="9" t="s">
        <v>632</v>
      </c>
    </row>
    <row r="6" spans="1:20" x14ac:dyDescent="0.25">
      <c r="A6" s="9" t="s">
        <v>22</v>
      </c>
      <c r="B6" s="10" t="s">
        <v>249</v>
      </c>
      <c r="C6" s="10">
        <v>1</v>
      </c>
      <c r="D6" s="10">
        <v>9</v>
      </c>
      <c r="E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 s="10">
        <v>30</v>
      </c>
      <c r="G6" s="11">
        <f>((Таблица1[[#This Row],[Балл]]*Таблица1[[#This Row],[Коэфф]])/Таблица1[[#This Row],[Авторы]])/Таблица1[[#This Row],[Количество аффилиаций]]</f>
        <v>7</v>
      </c>
      <c r="H6" s="9" t="s">
        <v>280</v>
      </c>
      <c r="I6" s="10" t="s">
        <v>497</v>
      </c>
      <c r="J6" s="10" t="s">
        <v>492</v>
      </c>
      <c r="K6" s="10">
        <v>1992</v>
      </c>
      <c r="L6" s="10">
        <v>2</v>
      </c>
      <c r="M6" s="10"/>
      <c r="N6" s="10">
        <v>0</v>
      </c>
      <c r="O6" s="10">
        <v>447</v>
      </c>
      <c r="P6" s="12" t="str">
        <f>CONCATENATE(Таблица1[[#This Row],[Ф.И.О.]],"$",Таблица1[[#This Row],[DOI]])</f>
        <v>Курусь Алексей Федорович$10.1002/adom.202201727</v>
      </c>
      <c r="Q6" s="10">
        <f>SUM(1/(COUNTIF(P:P,Таблица1[[#This Row],[Ф.И.О.+DOI]])))</f>
        <v>1</v>
      </c>
      <c r="R6" s="10">
        <f>SUM(1/(COUNTIF(A:A,Таблица1[[#This Row],[DOI]])))</f>
        <v>0.2</v>
      </c>
      <c r="S6" s="9" t="s">
        <v>522</v>
      </c>
      <c r="T6" s="9" t="s">
        <v>632</v>
      </c>
    </row>
    <row r="7" spans="1:20" x14ac:dyDescent="0.25">
      <c r="A7" s="9" t="s">
        <v>22</v>
      </c>
      <c r="B7" s="10" t="s">
        <v>249</v>
      </c>
      <c r="C7" s="10">
        <v>1</v>
      </c>
      <c r="D7" s="10">
        <v>9</v>
      </c>
      <c r="E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7" s="10">
        <v>30</v>
      </c>
      <c r="G7" s="11">
        <f>((Таблица1[[#This Row],[Балл]]*Таблица1[[#This Row],[Коэфф]])/Таблица1[[#This Row],[Авторы]])/Таблица1[[#This Row],[Количество аффилиаций]]</f>
        <v>7</v>
      </c>
      <c r="H7" s="9" t="s">
        <v>281</v>
      </c>
      <c r="I7" s="10" t="s">
        <v>493</v>
      </c>
      <c r="J7" s="10" t="s">
        <v>492</v>
      </c>
      <c r="K7" s="10">
        <v>1953</v>
      </c>
      <c r="L7" s="10">
        <v>2</v>
      </c>
      <c r="M7" s="10"/>
      <c r="N7" s="10">
        <v>0</v>
      </c>
      <c r="O7" s="10">
        <v>447</v>
      </c>
      <c r="P7" s="12" t="str">
        <f>CONCATENATE(Таблица1[[#This Row],[Ф.И.О.]],"$",Таблица1[[#This Row],[DOI]])</f>
        <v>Лобанов Сергей Иванович$10.1002/adom.202201727</v>
      </c>
      <c r="Q7" s="10">
        <f>SUM(1/(COUNTIF(P:P,Таблица1[[#This Row],[Ф.И.О.+DOI]])))</f>
        <v>1</v>
      </c>
      <c r="R7" s="10">
        <f>SUM(1/(COUNTIF(A:A,Таблица1[[#This Row],[DOI]])))</f>
        <v>0.2</v>
      </c>
      <c r="S7" s="9" t="s">
        <v>522</v>
      </c>
      <c r="T7" s="9" t="s">
        <v>632</v>
      </c>
    </row>
    <row r="8" spans="1:20" x14ac:dyDescent="0.25">
      <c r="A8" s="9" t="s">
        <v>245</v>
      </c>
      <c r="B8" s="10" t="s">
        <v>247</v>
      </c>
      <c r="C8" s="10">
        <v>1</v>
      </c>
      <c r="D8" s="10">
        <v>4</v>
      </c>
      <c r="E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8" s="10">
        <v>30</v>
      </c>
      <c r="G8" s="11">
        <f>((Таблица1[[#This Row],[Балл]]*Таблица1[[#This Row],[Коэфф]])/Таблица1[[#This Row],[Авторы]])/Таблица1[[#This Row],[Количество аффилиаций]]</f>
        <v>19.5</v>
      </c>
      <c r="H8" s="9" t="s">
        <v>261</v>
      </c>
      <c r="I8" s="10" t="s">
        <v>493</v>
      </c>
      <c r="J8" s="10" t="s">
        <v>494</v>
      </c>
      <c r="K8" s="10">
        <v>1957</v>
      </c>
      <c r="L8" s="10">
        <v>1</v>
      </c>
      <c r="M8" s="10"/>
      <c r="N8" s="10">
        <v>0</v>
      </c>
      <c r="O8" s="10">
        <v>440</v>
      </c>
      <c r="P8" s="12" t="str">
        <f>CONCATENATE(Таблица1[[#This Row],[Ф.И.О.]],"$",Таблица1[[#This Row],[DOI]])</f>
        <v>Горяйнов Сергей Владимирович$10.1002/jrs.6168</v>
      </c>
      <c r="Q8" s="10">
        <f>SUM(1/(COUNTIF(P:P,Таблица1[[#This Row],[Ф.И.О.+DOI]])))</f>
        <v>1</v>
      </c>
      <c r="R8" s="10">
        <f>SUM(1/(COUNTIF(A:A,Таблица1[[#This Row],[DOI]])))</f>
        <v>0.33333333333333331</v>
      </c>
      <c r="S8" s="9" t="s">
        <v>506</v>
      </c>
      <c r="T8" s="9" t="s">
        <v>889</v>
      </c>
    </row>
    <row r="9" spans="1:20" x14ac:dyDescent="0.25">
      <c r="A9" s="9" t="s">
        <v>245</v>
      </c>
      <c r="B9" s="10" t="s">
        <v>247</v>
      </c>
      <c r="C9" s="10">
        <v>1</v>
      </c>
      <c r="D9" s="10">
        <v>4</v>
      </c>
      <c r="E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9" s="10">
        <v>30</v>
      </c>
      <c r="G9" s="11">
        <f>((Таблица1[[#This Row],[Балл]]*Таблица1[[#This Row],[Коэфф]])/Таблица1[[#This Row],[Авторы]])/Таблица1[[#This Row],[Количество аффилиаций]]</f>
        <v>19.5</v>
      </c>
      <c r="H9" s="9" t="s">
        <v>486</v>
      </c>
      <c r="I9" s="10" t="s">
        <v>491</v>
      </c>
      <c r="J9" s="10" t="s">
        <v>494</v>
      </c>
      <c r="K9" s="10">
        <v>1949</v>
      </c>
      <c r="L9" s="10">
        <v>1</v>
      </c>
      <c r="M9" s="10">
        <v>1</v>
      </c>
      <c r="N9" s="10">
        <v>1</v>
      </c>
      <c r="O9" s="10">
        <v>436</v>
      </c>
      <c r="P9" s="12" t="str">
        <f>CONCATENATE(Таблица1[[#This Row],[Ф.И.О.]],"$",Таблица1[[#This Row],[DOI]])</f>
        <v>Гришина Светлана Николаевна$10.1002/jrs.6168</v>
      </c>
      <c r="Q9" s="10">
        <f>SUM(1/(COUNTIF(P:P,Таблица1[[#This Row],[Ф.И.О.+DOI]])))</f>
        <v>1</v>
      </c>
      <c r="R9" s="10">
        <f>SUM(1/(COUNTIF(A:A,Таблица1[[#This Row],[DOI]])))</f>
        <v>0.33333333333333331</v>
      </c>
      <c r="S9" s="9" t="s">
        <v>506</v>
      </c>
      <c r="T9" s="9" t="s">
        <v>889</v>
      </c>
    </row>
    <row r="10" spans="1:20" x14ac:dyDescent="0.25">
      <c r="A10" s="9" t="s">
        <v>245</v>
      </c>
      <c r="B10" s="10" t="s">
        <v>247</v>
      </c>
      <c r="C10" s="10">
        <v>1</v>
      </c>
      <c r="D10" s="10">
        <v>4</v>
      </c>
      <c r="E1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10" s="10">
        <v>30</v>
      </c>
      <c r="G10" s="11">
        <f>((Таблица1[[#This Row],[Балл]]*Таблица1[[#This Row],[Коэфф]])/Таблица1[[#This Row],[Авторы]])/Таблица1[[#This Row],[Количество аффилиаций]]</f>
        <v>19.5</v>
      </c>
      <c r="H10" s="9" t="s">
        <v>341</v>
      </c>
      <c r="I10" s="10" t="s">
        <v>493</v>
      </c>
      <c r="J10" s="10" t="s">
        <v>494</v>
      </c>
      <c r="K10" s="10">
        <v>1951</v>
      </c>
      <c r="L10" s="10">
        <v>1</v>
      </c>
      <c r="M10" s="10"/>
      <c r="N10" s="10">
        <v>0</v>
      </c>
      <c r="O10" s="10">
        <v>772</v>
      </c>
      <c r="P10" s="12" t="str">
        <f>CONCATENATE(Таблица1[[#This Row],[Ф.И.О.]],"$",Таблица1[[#This Row],[DOI]])</f>
        <v>Карманов Николай Семёнович$10.1002/jrs.6168</v>
      </c>
      <c r="Q10" s="10">
        <f>SUM(1/(COUNTIF(P:P,Таблица1[[#This Row],[Ф.И.О.+DOI]])))</f>
        <v>1</v>
      </c>
      <c r="R10" s="10">
        <f>SUM(1/(COUNTIF(A:A,Таблица1[[#This Row],[DOI]])))</f>
        <v>0.33333333333333331</v>
      </c>
      <c r="S10" s="9" t="s">
        <v>506</v>
      </c>
      <c r="T10" s="9" t="s">
        <v>889</v>
      </c>
    </row>
    <row r="11" spans="1:20" x14ac:dyDescent="0.25">
      <c r="A11" s="9" t="s">
        <v>1</v>
      </c>
      <c r="B11" s="10" t="s">
        <v>247</v>
      </c>
      <c r="C11" s="10">
        <v>1</v>
      </c>
      <c r="D11" s="10">
        <v>6</v>
      </c>
      <c r="E1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11" s="10">
        <v>30</v>
      </c>
      <c r="G11" s="11">
        <f>((Таблица1[[#This Row],[Балл]]*Таблица1[[#This Row],[Коэфф]])/Таблица1[[#This Row],[Авторы]])/Таблица1[[#This Row],[Количество аффилиаций]]</f>
        <v>13</v>
      </c>
      <c r="H11" s="9" t="s">
        <v>399</v>
      </c>
      <c r="I11" s="10" t="s">
        <v>497</v>
      </c>
      <c r="J11" s="10" t="s">
        <v>494</v>
      </c>
      <c r="K11" s="10">
        <v>1992</v>
      </c>
      <c r="L11" s="10">
        <v>1</v>
      </c>
      <c r="M11" s="10"/>
      <c r="N11" s="10">
        <v>0</v>
      </c>
      <c r="O11" s="10">
        <v>217</v>
      </c>
      <c r="P11" s="12" t="str">
        <f>CONCATENATE(Таблица1[[#This Row],[Ф.И.О.]],"$",Таблица1[[#This Row],[DOI]])</f>
        <v>Беляева Татьяна Владимировна$10.1002/jrs.6327</v>
      </c>
      <c r="Q11" s="10">
        <f>SUM(1/(COUNTIF(P:P,Таблица1[[#This Row],[Ф.И.О.+DOI]])))</f>
        <v>1</v>
      </c>
      <c r="R11" s="10">
        <f>SUM(1/(COUNTIF(A:A,Таблица1[[#This Row],[DOI]])))</f>
        <v>0.16666666666666666</v>
      </c>
      <c r="S11" s="9" t="s">
        <v>506</v>
      </c>
      <c r="T11" s="9" t="s">
        <v>611</v>
      </c>
    </row>
    <row r="12" spans="1:20" x14ac:dyDescent="0.25">
      <c r="A12" s="9" t="s">
        <v>1</v>
      </c>
      <c r="B12" s="10" t="s">
        <v>247</v>
      </c>
      <c r="C12" s="10">
        <v>1</v>
      </c>
      <c r="D12" s="10">
        <v>6</v>
      </c>
      <c r="E1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12" s="10">
        <v>30</v>
      </c>
      <c r="G12" s="11">
        <f>((Таблица1[[#This Row],[Балл]]*Таблица1[[#This Row],[Коэфф]])/Таблица1[[#This Row],[Авторы]])/Таблица1[[#This Row],[Количество аффилиаций]]</f>
        <v>4.333333333333333</v>
      </c>
      <c r="H12" s="9" t="s">
        <v>282</v>
      </c>
      <c r="I12" s="10" t="s">
        <v>493</v>
      </c>
      <c r="J12" s="10" t="s">
        <v>494</v>
      </c>
      <c r="K12" s="10">
        <v>1982</v>
      </c>
      <c r="L12" s="10">
        <v>3</v>
      </c>
      <c r="M12" s="10"/>
      <c r="N12" s="10">
        <v>0</v>
      </c>
      <c r="O12" s="10">
        <v>447</v>
      </c>
      <c r="P12" s="12" t="str">
        <f>CONCATENATE(Таблица1[[#This Row],[Ф.И.О.]],"$",Таблица1[[#This Row],[DOI]])</f>
        <v>Кох Константин Александрович$10.1002/jrs.6327</v>
      </c>
      <c r="Q12" s="10">
        <f>SUM(1/(COUNTIF(P:P,Таблица1[[#This Row],[Ф.И.О.+DOI]])))</f>
        <v>1</v>
      </c>
      <c r="R12" s="10">
        <f>SUM(1/(COUNTIF(A:A,Таблица1[[#This Row],[DOI]])))</f>
        <v>0.16666666666666666</v>
      </c>
      <c r="S12" s="9" t="s">
        <v>506</v>
      </c>
      <c r="T12" s="9" t="s">
        <v>611</v>
      </c>
    </row>
    <row r="13" spans="1:20" x14ac:dyDescent="0.25">
      <c r="A13" s="9" t="s">
        <v>1</v>
      </c>
      <c r="B13" s="10" t="s">
        <v>247</v>
      </c>
      <c r="C13" s="10">
        <v>1</v>
      </c>
      <c r="D13" s="10">
        <v>6</v>
      </c>
      <c r="E1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13" s="10">
        <v>30</v>
      </c>
      <c r="G13" s="11">
        <f>((Таблица1[[#This Row],[Балл]]*Таблица1[[#This Row],[Коэфф]])/Таблица1[[#This Row],[Авторы]])/Таблица1[[#This Row],[Количество аффилиаций]]</f>
        <v>13</v>
      </c>
      <c r="H13" s="9" t="s">
        <v>440</v>
      </c>
      <c r="I13" s="10" t="s">
        <v>497</v>
      </c>
      <c r="J13" s="10" t="s">
        <v>492</v>
      </c>
      <c r="K13" s="10">
        <v>1950</v>
      </c>
      <c r="L13" s="10">
        <v>1</v>
      </c>
      <c r="M13" s="10"/>
      <c r="N13" s="10">
        <v>0</v>
      </c>
      <c r="O13" s="10">
        <v>224</v>
      </c>
      <c r="P13" s="12" t="str">
        <f>CONCATENATE(Таблица1[[#This Row],[Ф.И.О.]],"$",Таблица1[[#This Row],[DOI]])</f>
        <v>Мороз Татьяна Николаевна$10.1002/jrs.6327</v>
      </c>
      <c r="Q13" s="10">
        <f>SUM(1/(COUNTIF(P:P,Таблица1[[#This Row],[Ф.И.О.+DOI]])))</f>
        <v>1</v>
      </c>
      <c r="R13" s="10">
        <f>SUM(1/(COUNTIF(A:A,Таблица1[[#This Row],[DOI]])))</f>
        <v>0.16666666666666666</v>
      </c>
      <c r="S13" s="9" t="s">
        <v>506</v>
      </c>
      <c r="T13" s="9" t="s">
        <v>611</v>
      </c>
    </row>
    <row r="14" spans="1:20" x14ac:dyDescent="0.25">
      <c r="A14" s="9" t="s">
        <v>1</v>
      </c>
      <c r="B14" s="10" t="s">
        <v>247</v>
      </c>
      <c r="C14" s="10">
        <v>1</v>
      </c>
      <c r="D14" s="10">
        <v>6</v>
      </c>
      <c r="E1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14" s="10">
        <v>30</v>
      </c>
      <c r="G14" s="11">
        <f>((Таблица1[[#This Row],[Балл]]*Таблица1[[#This Row],[Коэфф]])/Таблица1[[#This Row],[Авторы]])/Таблица1[[#This Row],[Количество аффилиаций]]</f>
        <v>13</v>
      </c>
      <c r="H14" s="9" t="s">
        <v>400</v>
      </c>
      <c r="I14" s="10" t="s">
        <v>498</v>
      </c>
      <c r="J14" s="10" t="s">
        <v>490</v>
      </c>
      <c r="K14" s="10">
        <v>1957</v>
      </c>
      <c r="L14" s="10">
        <v>1</v>
      </c>
      <c r="M14" s="10">
        <v>1</v>
      </c>
      <c r="N14" s="10">
        <v>1</v>
      </c>
      <c r="O14" s="10">
        <v>217</v>
      </c>
      <c r="P14" s="12" t="str">
        <f>CONCATENATE(Таблица1[[#This Row],[Ф.И.О.]],"$",Таблица1[[#This Row],[DOI]])</f>
        <v>Пальянова Галина Александровна$10.1002/jrs.6327</v>
      </c>
      <c r="Q14" s="10">
        <f>SUM(1/(COUNTIF(P:P,Таблица1[[#This Row],[Ф.И.О.+DOI]])))</f>
        <v>1</v>
      </c>
      <c r="R14" s="10">
        <f>SUM(1/(COUNTIF(A:A,Таблица1[[#This Row],[DOI]])))</f>
        <v>0.16666666666666666</v>
      </c>
      <c r="S14" s="9" t="s">
        <v>506</v>
      </c>
      <c r="T14" s="9" t="s">
        <v>611</v>
      </c>
    </row>
    <row r="15" spans="1:20" x14ac:dyDescent="0.25">
      <c r="A15" s="9" t="s">
        <v>1</v>
      </c>
      <c r="B15" s="10" t="s">
        <v>247</v>
      </c>
      <c r="C15" s="10">
        <v>1</v>
      </c>
      <c r="D15" s="10">
        <v>5</v>
      </c>
      <c r="E1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15" s="10">
        <v>30</v>
      </c>
      <c r="G15" s="11">
        <f>((Таблица1[[#This Row],[Балл]]*Таблица1[[#This Row],[Коэфф]])/Таблица1[[#This Row],[Авторы]])/Таблица1[[#This Row],[Количество аффилиаций]]</f>
        <v>7.8</v>
      </c>
      <c r="H15" s="9" t="s">
        <v>259</v>
      </c>
      <c r="I15" s="10" t="s">
        <v>489</v>
      </c>
      <c r="J15" s="10" t="s">
        <v>490</v>
      </c>
      <c r="K15" s="10">
        <v>1957</v>
      </c>
      <c r="L15" s="10">
        <v>2</v>
      </c>
      <c r="M15" s="10"/>
      <c r="N15" s="10">
        <v>0</v>
      </c>
      <c r="O15" s="10">
        <v>440</v>
      </c>
      <c r="P15" s="12" t="str">
        <f>CONCATENATE(Таблица1[[#This Row],[Ф.И.О.]],"$",Таблица1[[#This Row],[DOI]])</f>
        <v>Сереткин Юрий Владимирович$10.1002/jrs.6327</v>
      </c>
      <c r="Q15" s="10">
        <f>SUM(1/(COUNTIF(P:P,Таблица1[[#This Row],[Ф.И.О.+DOI]])))</f>
        <v>1</v>
      </c>
      <c r="R15" s="10">
        <f>SUM(1/(COUNTIF(A:A,Таблица1[[#This Row],[DOI]])))</f>
        <v>0.16666666666666666</v>
      </c>
      <c r="S15" s="9" t="s">
        <v>506</v>
      </c>
      <c r="T15" s="9" t="s">
        <v>611</v>
      </c>
    </row>
    <row r="16" spans="1:20" x14ac:dyDescent="0.25">
      <c r="A16" s="9" t="s">
        <v>1</v>
      </c>
      <c r="B16" s="10" t="s">
        <v>247</v>
      </c>
      <c r="C16" s="10">
        <v>1</v>
      </c>
      <c r="D16" s="10">
        <v>6</v>
      </c>
      <c r="E1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16" s="10">
        <v>30</v>
      </c>
      <c r="G16" s="11">
        <f>((Таблица1[[#This Row],[Балл]]*Таблица1[[#This Row],[Коэфф]])/Таблица1[[#This Row],[Авторы]])/Таблица1[[#This Row],[Количество аффилиаций]]</f>
        <v>13</v>
      </c>
      <c r="H16" s="9" t="s">
        <v>291</v>
      </c>
      <c r="I16" s="10" t="s">
        <v>489</v>
      </c>
      <c r="J16" s="10" t="s">
        <v>490</v>
      </c>
      <c r="K16" s="10">
        <v>1954</v>
      </c>
      <c r="L16" s="10">
        <v>1</v>
      </c>
      <c r="M16" s="10"/>
      <c r="N16" s="10">
        <v>0</v>
      </c>
      <c r="O16" s="10">
        <v>211</v>
      </c>
      <c r="P16" s="12" t="str">
        <f>CONCATENATE(Таблица1[[#This Row],[Ф.И.О.]],"$",Таблица1[[#This Row],[DOI]])</f>
        <v>Толстых Надежда Дмитриевна$10.1002/jrs.6327</v>
      </c>
      <c r="Q16" s="10">
        <f>SUM(1/(COUNTIF(P:P,Таблица1[[#This Row],[Ф.И.О.+DOI]])))</f>
        <v>1</v>
      </c>
      <c r="R16" s="10">
        <f>SUM(1/(COUNTIF(A:A,Таблица1[[#This Row],[DOI]])))</f>
        <v>0.16666666666666666</v>
      </c>
      <c r="S16" s="9" t="s">
        <v>506</v>
      </c>
      <c r="T16" s="9" t="s">
        <v>611</v>
      </c>
    </row>
    <row r="17" spans="1:20" x14ac:dyDescent="0.25">
      <c r="A17" s="9" t="s">
        <v>95</v>
      </c>
      <c r="B17" s="10" t="s">
        <v>248</v>
      </c>
      <c r="C17" s="10">
        <v>1</v>
      </c>
      <c r="D17" s="10">
        <v>3</v>
      </c>
      <c r="E1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7" s="10">
        <v>30</v>
      </c>
      <c r="G17" s="11">
        <f>((Таблица1[[#This Row],[Балл]]*Таблица1[[#This Row],[Коэфф]])/Таблица1[[#This Row],[Авторы]])/Таблица1[[#This Row],[Количество аффилиаций]]</f>
        <v>15</v>
      </c>
      <c r="H17" s="9" t="s">
        <v>341</v>
      </c>
      <c r="I17" s="10" t="s">
        <v>493</v>
      </c>
      <c r="J17" s="10" t="s">
        <v>494</v>
      </c>
      <c r="K17" s="10">
        <v>1951</v>
      </c>
      <c r="L17" s="10">
        <v>1</v>
      </c>
      <c r="M17" s="10">
        <v>1</v>
      </c>
      <c r="N17" s="10">
        <v>1</v>
      </c>
      <c r="O17" s="10">
        <v>772</v>
      </c>
      <c r="P17" s="12" t="str">
        <f>CONCATENATE(Таблица1[[#This Row],[Ф.И.О.]],"$",Таблица1[[#This Row],[DOI]])</f>
        <v>Карманов Николай Семёнович$10.1002/xrs.3301</v>
      </c>
      <c r="Q17" s="10">
        <f>SUM(1/(COUNTIF(P:P,Таблица1[[#This Row],[Ф.И.О.+DOI]])))</f>
        <v>1</v>
      </c>
      <c r="R17" s="10">
        <f>SUM(1/(COUNTIF(A:A,Таблица1[[#This Row],[DOI]])))</f>
        <v>0.5</v>
      </c>
      <c r="S17" s="9" t="s">
        <v>559</v>
      </c>
      <c r="T17" s="9" t="s">
        <v>708</v>
      </c>
    </row>
    <row r="18" spans="1:20" x14ac:dyDescent="0.25">
      <c r="A18" s="9" t="s">
        <v>95</v>
      </c>
      <c r="B18" s="10" t="s">
        <v>248</v>
      </c>
      <c r="C18" s="10">
        <v>1</v>
      </c>
      <c r="D18" s="10">
        <v>3</v>
      </c>
      <c r="E1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8" s="10">
        <v>30</v>
      </c>
      <c r="G18" s="11">
        <f>((Таблица1[[#This Row],[Балл]]*Таблица1[[#This Row],[Коэфф]])/Таблица1[[#This Row],[Авторы]])/Таблица1[[#This Row],[Количество аффилиаций]]</f>
        <v>15</v>
      </c>
      <c r="H18" s="9" t="s">
        <v>342</v>
      </c>
      <c r="I18" s="10" t="s">
        <v>489</v>
      </c>
      <c r="J18" s="10" t="s">
        <v>490</v>
      </c>
      <c r="K18" s="10">
        <v>1935</v>
      </c>
      <c r="L18" s="10">
        <v>1</v>
      </c>
      <c r="M18" s="10"/>
      <c r="N18" s="10">
        <v>0</v>
      </c>
      <c r="O18" s="10">
        <v>772</v>
      </c>
      <c r="P18" s="12" t="str">
        <f>CONCATENATE(Таблица1[[#This Row],[Ф.И.О.]],"$",Таблица1[[#This Row],[DOI]])</f>
        <v>Лаврентьев Юрий Григорьевич$10.1002/xrs.3301</v>
      </c>
      <c r="Q18" s="10">
        <f>SUM(1/(COUNTIF(P:P,Таблица1[[#This Row],[Ф.И.О.+DOI]])))</f>
        <v>1</v>
      </c>
      <c r="R18" s="10">
        <f>SUM(1/(COUNTIF(A:A,Таблица1[[#This Row],[DOI]])))</f>
        <v>0.5</v>
      </c>
      <c r="S18" s="9" t="s">
        <v>559</v>
      </c>
      <c r="T18" s="9" t="s">
        <v>708</v>
      </c>
    </row>
    <row r="19" spans="1:20" x14ac:dyDescent="0.25">
      <c r="A19" s="9" t="s">
        <v>212</v>
      </c>
      <c r="B19" s="10" t="s">
        <v>255</v>
      </c>
      <c r="C19" s="10"/>
      <c r="D19" s="10">
        <v>3</v>
      </c>
      <c r="E1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v>
      </c>
      <c r="F19" s="10">
        <v>1</v>
      </c>
      <c r="G19" s="10">
        <f>((Таблица1[[#This Row],[Балл]]*Таблица1[[#This Row],[Коэфф]])/Таблица1[[#This Row],[Авторы]])/Таблица1[[#This Row],[Количество аффилиаций]]</f>
        <v>0</v>
      </c>
      <c r="H19" s="9" t="s">
        <v>452</v>
      </c>
      <c r="I19" s="10" t="s">
        <v>489</v>
      </c>
      <c r="J19" s="10" t="s">
        <v>490</v>
      </c>
      <c r="K19" s="10">
        <v>1958</v>
      </c>
      <c r="L19" s="10">
        <v>1</v>
      </c>
      <c r="M19" s="10">
        <v>1</v>
      </c>
      <c r="N19" s="10">
        <v>0</v>
      </c>
      <c r="O19" s="10">
        <v>284</v>
      </c>
      <c r="P19" s="12" t="str">
        <f>CONCATENATE(Таблица1[[#This Row],[Ф.И.О.]],"$",Таблица1[[#This Row],[DOI]])</f>
        <v>Кузьмин Ярослав Всеволодович$10.1007/978-3-030-90061-8</v>
      </c>
      <c r="Q19" s="10">
        <f>SUM(1/(COUNTIF(P:P,Таблица1[[#This Row],[Ф.И.О.+DOI]])))</f>
        <v>1</v>
      </c>
      <c r="R19" s="10">
        <f>SUM(1/(COUNTIF(A:A,Таблица1[[#This Row],[DOI]])))</f>
        <v>1</v>
      </c>
      <c r="S19" s="9" t="s">
        <v>595</v>
      </c>
      <c r="T19" s="9" t="s">
        <v>843</v>
      </c>
    </row>
    <row r="20" spans="1:20" x14ac:dyDescent="0.25">
      <c r="A20" s="9" t="s">
        <v>96</v>
      </c>
      <c r="B20" s="10" t="s">
        <v>249</v>
      </c>
      <c r="C20" s="10">
        <v>1</v>
      </c>
      <c r="D20" s="10">
        <v>4</v>
      </c>
      <c r="E2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20" s="10">
        <v>30</v>
      </c>
      <c r="G20" s="11">
        <f>((Таблица1[[#This Row],[Балл]]*Таблица1[[#This Row],[Коэфф]])/Таблица1[[#This Row],[Авторы]])/Таблица1[[#This Row],[Количество аффилиаций]]</f>
        <v>15.75</v>
      </c>
      <c r="H20" s="9" t="s">
        <v>343</v>
      </c>
      <c r="I20" s="10" t="s">
        <v>489</v>
      </c>
      <c r="J20" s="10" t="s">
        <v>490</v>
      </c>
      <c r="K20" s="10">
        <v>1961</v>
      </c>
      <c r="L20" s="10">
        <v>2</v>
      </c>
      <c r="M20" s="10"/>
      <c r="N20" s="10">
        <v>0</v>
      </c>
      <c r="O20" s="10">
        <v>775</v>
      </c>
      <c r="P20" s="12" t="str">
        <f>CONCATENATE(Таблица1[[#This Row],[Ф.И.О.]],"$",Таблица1[[#This Row],[DOI]])</f>
        <v>Травин Алексей Валентинович$10.1007/s00126-022-01103-5</v>
      </c>
      <c r="Q20" s="10">
        <f>SUM(1/(COUNTIF(P:P,Таблица1[[#This Row],[Ф.И.О.+DOI]])))</f>
        <v>1</v>
      </c>
      <c r="R20" s="10">
        <f>SUM(1/(COUNTIF(A:A,Таблица1[[#This Row],[DOI]])))</f>
        <v>1</v>
      </c>
      <c r="S20" s="9" t="s">
        <v>560</v>
      </c>
      <c r="T20" s="9" t="s">
        <v>709</v>
      </c>
    </row>
    <row r="21" spans="1:20" x14ac:dyDescent="0.25">
      <c r="A21" s="9" t="s">
        <v>2</v>
      </c>
      <c r="B21" s="10" t="s">
        <v>248</v>
      </c>
      <c r="C21" s="10">
        <v>1</v>
      </c>
      <c r="D21" s="10">
        <v>1</v>
      </c>
      <c r="E2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21" s="10">
        <v>30</v>
      </c>
      <c r="G21" s="11">
        <f>((Таблица1[[#This Row],[Балл]]*Таблица1[[#This Row],[Коэфф]])/Таблица1[[#This Row],[Авторы]])/Таблица1[[#This Row],[Количество аффилиаций]]</f>
        <v>22.5</v>
      </c>
      <c r="H21" s="9" t="s">
        <v>259</v>
      </c>
      <c r="I21" s="10" t="s">
        <v>489</v>
      </c>
      <c r="J21" s="10" t="s">
        <v>490</v>
      </c>
      <c r="K21" s="10">
        <v>1957</v>
      </c>
      <c r="L21" s="10">
        <v>2</v>
      </c>
      <c r="M21" s="10">
        <v>1</v>
      </c>
      <c r="N21" s="10">
        <v>1</v>
      </c>
      <c r="O21" s="10">
        <v>440</v>
      </c>
      <c r="P21" s="12" t="str">
        <f>CONCATENATE(Таблица1[[#This Row],[Ф.И.О.]],"$",Таблица1[[#This Row],[DOI]])</f>
        <v>Сереткин Юрий Владимирович$10.1007/s00269-022-01205-6</v>
      </c>
      <c r="Q21" s="10">
        <f>SUM(1/(COUNTIF(P:P,Таблица1[[#This Row],[Ф.И.О.+DOI]])))</f>
        <v>1</v>
      </c>
      <c r="R21" s="10">
        <f>SUM(1/(COUNTIF(A:A,Таблица1[[#This Row],[DOI]])))</f>
        <v>1</v>
      </c>
      <c r="S21" s="9" t="s">
        <v>507</v>
      </c>
      <c r="T21" s="9" t="s">
        <v>612</v>
      </c>
    </row>
    <row r="22" spans="1:20" x14ac:dyDescent="0.25">
      <c r="A22" s="9" t="s">
        <v>97</v>
      </c>
      <c r="B22" s="10" t="s">
        <v>249</v>
      </c>
      <c r="C22" s="10">
        <v>1</v>
      </c>
      <c r="D22" s="10">
        <v>6</v>
      </c>
      <c r="E2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22" s="10">
        <v>30</v>
      </c>
      <c r="G22" s="11">
        <f>((Таблица1[[#This Row],[Балл]]*Таблица1[[#This Row],[Коэфф]])/Таблица1[[#This Row],[Авторы]])/Таблица1[[#This Row],[Количество аффилиаций]]</f>
        <v>21</v>
      </c>
      <c r="H22" s="9" t="s">
        <v>344</v>
      </c>
      <c r="I22" s="10" t="s">
        <v>489</v>
      </c>
      <c r="J22" s="10" t="s">
        <v>490</v>
      </c>
      <c r="K22" s="10">
        <v>1972</v>
      </c>
      <c r="L22" s="10">
        <v>1</v>
      </c>
      <c r="M22" s="10"/>
      <c r="N22" s="10">
        <v>0</v>
      </c>
      <c r="O22" s="10">
        <v>775</v>
      </c>
      <c r="P22" s="12" t="str">
        <f>CONCATENATE(Таблица1[[#This Row],[Ф.И.О.]],"$",Таблица1[[#This Row],[DOI]])</f>
        <v>Реутский Вадим Николаевич$10.1007/s00410-021-01880-8</v>
      </c>
      <c r="Q22" s="10">
        <f>SUM(1/(COUNTIF(P:P,Таблица1[[#This Row],[Ф.И.О.+DOI]])))</f>
        <v>1</v>
      </c>
      <c r="R22" s="10">
        <f>SUM(1/(COUNTIF(A:A,Таблица1[[#This Row],[DOI]])))</f>
        <v>1</v>
      </c>
      <c r="S22" s="9" t="s">
        <v>561</v>
      </c>
      <c r="T22" s="9" t="s">
        <v>710</v>
      </c>
    </row>
    <row r="23" spans="1:20" x14ac:dyDescent="0.25">
      <c r="A23" s="9" t="s">
        <v>188</v>
      </c>
      <c r="B23" s="10" t="s">
        <v>248</v>
      </c>
      <c r="C23" s="10">
        <v>1</v>
      </c>
      <c r="D23" s="10">
        <v>8</v>
      </c>
      <c r="E2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23" s="10">
        <v>30</v>
      </c>
      <c r="G23" s="11">
        <f>((Таблица1[[#This Row],[Балл]]*Таблица1[[#This Row],[Коэфф]])/Таблица1[[#This Row],[Авторы]])/Таблица1[[#This Row],[Количество аффилиаций]]</f>
        <v>2.8125</v>
      </c>
      <c r="H23" s="9" t="s">
        <v>423</v>
      </c>
      <c r="I23" s="10" t="s">
        <v>496</v>
      </c>
      <c r="J23" s="10" t="s">
        <v>490</v>
      </c>
      <c r="K23" s="10">
        <v>1976</v>
      </c>
      <c r="L23" s="10">
        <v>2</v>
      </c>
      <c r="M23" s="10"/>
      <c r="N23" s="10">
        <v>0</v>
      </c>
      <c r="O23" s="10">
        <v>215</v>
      </c>
      <c r="P23" s="12" t="str">
        <f>CONCATENATE(Таблица1[[#This Row],[Ф.И.О.]],"$",Таблица1[[#This Row],[DOI]])</f>
        <v>Дорошкевич Анна Геннадьевна$10.1007/s00531-022-02202-4</v>
      </c>
      <c r="Q23" s="10">
        <f>SUM(1/(COUNTIF(P:P,Таблица1[[#This Row],[Ф.И.О.+DOI]])))</f>
        <v>1</v>
      </c>
      <c r="R23" s="10">
        <f>SUM(1/(COUNTIF(A:A,Таблица1[[#This Row],[DOI]])))</f>
        <v>0.33333333333333331</v>
      </c>
      <c r="S23" s="9" t="s">
        <v>588</v>
      </c>
      <c r="T23" s="9" t="s">
        <v>810</v>
      </c>
    </row>
    <row r="24" spans="1:20" x14ac:dyDescent="0.25">
      <c r="A24" s="9" t="s">
        <v>188</v>
      </c>
      <c r="B24" s="10" t="s">
        <v>248</v>
      </c>
      <c r="C24" s="10">
        <v>1</v>
      </c>
      <c r="D24" s="10">
        <v>8</v>
      </c>
      <c r="E2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24" s="10">
        <v>30</v>
      </c>
      <c r="G24" s="11">
        <f>((Таблица1[[#This Row],[Балл]]*Таблица1[[#This Row],[Коэфф]])/Таблица1[[#This Row],[Авторы]])/Таблица1[[#This Row],[Количество аффилиаций]]</f>
        <v>5.625</v>
      </c>
      <c r="H24" s="9" t="s">
        <v>424</v>
      </c>
      <c r="I24" s="10" t="s">
        <v>493</v>
      </c>
      <c r="J24" s="10" t="s">
        <v>494</v>
      </c>
      <c r="K24" s="10">
        <v>1982</v>
      </c>
      <c r="L24" s="10">
        <v>1</v>
      </c>
      <c r="M24" s="10">
        <v>1</v>
      </c>
      <c r="N24" s="10">
        <v>1</v>
      </c>
      <c r="O24" s="10">
        <v>215</v>
      </c>
      <c r="P24" s="12" t="str">
        <f>CONCATENATE(Таблица1[[#This Row],[Ф.И.О.]],"$",Таблица1[[#This Row],[DOI]])</f>
        <v>Избродин Иван Александрович$10.1007/s00531-022-02202-4</v>
      </c>
      <c r="Q24" s="10">
        <f>SUM(1/(COUNTIF(P:P,Таблица1[[#This Row],[Ф.И.О.+DOI]])))</f>
        <v>1</v>
      </c>
      <c r="R24" s="10">
        <f>SUM(1/(COUNTIF(A:A,Таблица1[[#This Row],[DOI]])))</f>
        <v>0.33333333333333331</v>
      </c>
      <c r="S24" s="9" t="s">
        <v>588</v>
      </c>
      <c r="T24" s="9" t="s">
        <v>810</v>
      </c>
    </row>
    <row r="25" spans="1:20" x14ac:dyDescent="0.25">
      <c r="A25" s="9" t="s">
        <v>188</v>
      </c>
      <c r="B25" s="10" t="s">
        <v>248</v>
      </c>
      <c r="C25" s="10">
        <v>1</v>
      </c>
      <c r="D25" s="10">
        <v>8</v>
      </c>
      <c r="E2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25" s="10">
        <v>30</v>
      </c>
      <c r="G25" s="11">
        <f>((Таблица1[[#This Row],[Балл]]*Таблица1[[#This Row],[Коэфф]])/Таблица1[[#This Row],[Авторы]])/Таблица1[[#This Row],[Количество аффилиаций]]</f>
        <v>5.625</v>
      </c>
      <c r="H25" s="9" t="s">
        <v>425</v>
      </c>
      <c r="I25" s="10" t="s">
        <v>497</v>
      </c>
      <c r="J25" s="10" t="s">
        <v>492</v>
      </c>
      <c r="K25" s="10">
        <v>1990</v>
      </c>
      <c r="L25" s="10">
        <v>1</v>
      </c>
      <c r="M25" s="10"/>
      <c r="N25" s="10">
        <v>0</v>
      </c>
      <c r="O25" s="10">
        <v>215</v>
      </c>
      <c r="P25" s="12" t="str">
        <f>CONCATENATE(Таблица1[[#This Row],[Ф.И.О.]],"$",Таблица1[[#This Row],[DOI]])</f>
        <v>Редина Анна Андреевна$10.1007/s00531-022-02202-4</v>
      </c>
      <c r="Q25" s="10">
        <f>SUM(1/(COUNTIF(P:P,Таблица1[[#This Row],[Ф.И.О.+DOI]])))</f>
        <v>1</v>
      </c>
      <c r="R25" s="10">
        <f>SUM(1/(COUNTIF(A:A,Таблица1[[#This Row],[DOI]])))</f>
        <v>0.33333333333333331</v>
      </c>
      <c r="S25" s="9" t="s">
        <v>588</v>
      </c>
      <c r="T25" s="9" t="s">
        <v>810</v>
      </c>
    </row>
    <row r="26" spans="1:20" x14ac:dyDescent="0.25">
      <c r="A26" s="9" t="s">
        <v>121</v>
      </c>
      <c r="B26" s="10" t="s">
        <v>248</v>
      </c>
      <c r="C26" s="10">
        <v>1</v>
      </c>
      <c r="D26" s="10">
        <v>4</v>
      </c>
      <c r="E2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26" s="10">
        <v>30</v>
      </c>
      <c r="G26" s="11">
        <f>((Таблица1[[#This Row],[Балл]]*Таблица1[[#This Row],[Коэфф]])/Таблица1[[#This Row],[Авторы]])/Таблица1[[#This Row],[Количество аффилиаций]]</f>
        <v>11.25</v>
      </c>
      <c r="H26" s="9" t="s">
        <v>359</v>
      </c>
      <c r="I26" s="10" t="s">
        <v>493</v>
      </c>
      <c r="J26" s="10" t="s">
        <v>494</v>
      </c>
      <c r="K26" s="10">
        <v>1979</v>
      </c>
      <c r="L26" s="10">
        <v>1</v>
      </c>
      <c r="M26" s="10"/>
      <c r="N26" s="10">
        <v>0</v>
      </c>
      <c r="O26" s="10">
        <v>218</v>
      </c>
      <c r="P26" s="12" t="str">
        <f>CONCATENATE(Таблица1[[#This Row],[Ф.И.О.]],"$",Таблица1[[#This Row],[DOI]])</f>
        <v>Густайтис Мария Алексеевна$10.1007/s10230-022-00859-6</v>
      </c>
      <c r="Q26" s="10">
        <f>SUM(1/(COUNTIF(P:P,Таблица1[[#This Row],[Ф.И.О.+DOI]])))</f>
        <v>1</v>
      </c>
      <c r="R26" s="10">
        <f>SUM(1/(COUNTIF(A:A,Таблица1[[#This Row],[DOI]])))</f>
        <v>0.25</v>
      </c>
      <c r="S26" s="9" t="s">
        <v>569</v>
      </c>
      <c r="T26" s="9" t="s">
        <v>739</v>
      </c>
    </row>
    <row r="27" spans="1:20" x14ac:dyDescent="0.25">
      <c r="A27" s="9" t="s">
        <v>121</v>
      </c>
      <c r="B27" s="10" t="s">
        <v>248</v>
      </c>
      <c r="C27" s="10">
        <v>1</v>
      </c>
      <c r="D27" s="10">
        <v>4</v>
      </c>
      <c r="E2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27" s="10">
        <v>30</v>
      </c>
      <c r="G27" s="11">
        <f>((Таблица1[[#This Row],[Балл]]*Таблица1[[#This Row],[Коэфф]])/Таблица1[[#This Row],[Авторы]])/Таблица1[[#This Row],[Количество аффилиаций]]</f>
        <v>11.25</v>
      </c>
      <c r="H27" s="9" t="s">
        <v>360</v>
      </c>
      <c r="I27" s="10" t="s">
        <v>493</v>
      </c>
      <c r="J27" s="10" t="s">
        <v>494</v>
      </c>
      <c r="K27" s="10">
        <v>1968</v>
      </c>
      <c r="L27" s="10">
        <v>1</v>
      </c>
      <c r="M27" s="10"/>
      <c r="N27" s="10">
        <v>0</v>
      </c>
      <c r="O27" s="10">
        <v>218</v>
      </c>
      <c r="P27" s="12" t="str">
        <f>CONCATENATE(Таблица1[[#This Row],[Ф.И.О.]],"$",Таблица1[[#This Row],[DOI]])</f>
        <v>Лазарева Елена Владимировна$10.1007/s10230-022-00859-6</v>
      </c>
      <c r="Q27" s="10">
        <f>SUM(1/(COUNTIF(P:P,Таблица1[[#This Row],[Ф.И.О.+DOI]])))</f>
        <v>1</v>
      </c>
      <c r="R27" s="10">
        <f>SUM(1/(COUNTIF(A:A,Таблица1[[#This Row],[DOI]])))</f>
        <v>0.25</v>
      </c>
      <c r="S27" s="9" t="s">
        <v>569</v>
      </c>
      <c r="T27" s="9" t="s">
        <v>739</v>
      </c>
    </row>
    <row r="28" spans="1:20" x14ac:dyDescent="0.25">
      <c r="A28" s="9" t="s">
        <v>121</v>
      </c>
      <c r="B28" s="10" t="s">
        <v>248</v>
      </c>
      <c r="C28" s="10">
        <v>1</v>
      </c>
      <c r="D28" s="10">
        <v>4</v>
      </c>
      <c r="E2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28" s="10">
        <v>30</v>
      </c>
      <c r="G28" s="11">
        <f>((Таблица1[[#This Row],[Балл]]*Таблица1[[#This Row],[Коэфф]])/Таблица1[[#This Row],[Авторы]])/Таблица1[[#This Row],[Количество аффилиаций]]</f>
        <v>11.25</v>
      </c>
      <c r="H28" s="9" t="s">
        <v>361</v>
      </c>
      <c r="I28" s="10" t="s">
        <v>493</v>
      </c>
      <c r="J28" s="10" t="s">
        <v>494</v>
      </c>
      <c r="K28" s="10">
        <v>1987</v>
      </c>
      <c r="L28" s="10">
        <v>1</v>
      </c>
      <c r="M28" s="10">
        <v>1</v>
      </c>
      <c r="N28" s="10">
        <v>1</v>
      </c>
      <c r="O28" s="10">
        <v>218</v>
      </c>
      <c r="P28" s="12" t="str">
        <f>CONCATENATE(Таблица1[[#This Row],[Ф.И.О.]],"$",Таблица1[[#This Row],[DOI]])</f>
        <v>Мягкая Ирина Николаевна$10.1007/s10230-022-00859-6</v>
      </c>
      <c r="Q28" s="10">
        <f>SUM(1/(COUNTIF(P:P,Таблица1[[#This Row],[Ф.И.О.+DOI]])))</f>
        <v>1</v>
      </c>
      <c r="R28" s="10">
        <f>SUM(1/(COUNTIF(A:A,Таблица1[[#This Row],[DOI]])))</f>
        <v>0.25</v>
      </c>
      <c r="S28" s="9" t="s">
        <v>569</v>
      </c>
      <c r="T28" s="9" t="s">
        <v>739</v>
      </c>
    </row>
    <row r="29" spans="1:20" x14ac:dyDescent="0.25">
      <c r="A29" s="9" t="s">
        <v>121</v>
      </c>
      <c r="B29" s="10" t="s">
        <v>248</v>
      </c>
      <c r="C29" s="10">
        <v>1</v>
      </c>
      <c r="D29" s="10">
        <v>4</v>
      </c>
      <c r="E2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29" s="10">
        <v>30</v>
      </c>
      <c r="G29" s="11">
        <f>((Таблица1[[#This Row],[Балл]]*Таблица1[[#This Row],[Коэфф]])/Таблица1[[#This Row],[Авторы]])/Таблица1[[#This Row],[Количество аффилиаций]]</f>
        <v>11.25</v>
      </c>
      <c r="H29" s="9" t="s">
        <v>362</v>
      </c>
      <c r="I29" s="10" t="s">
        <v>497</v>
      </c>
      <c r="J29" s="10" t="s">
        <v>492</v>
      </c>
      <c r="K29" s="10">
        <v>1990</v>
      </c>
      <c r="L29" s="10">
        <v>1</v>
      </c>
      <c r="M29" s="10"/>
      <c r="N29" s="10">
        <v>0</v>
      </c>
      <c r="O29" s="10">
        <v>218</v>
      </c>
      <c r="P29" s="12" t="str">
        <f>CONCATENATE(Таблица1[[#This Row],[Ф.И.О.]],"$",Таблица1[[#This Row],[DOI]])</f>
        <v>Сарыг-оол Багай-оол Юрьевич$10.1007/s10230-022-00859-6</v>
      </c>
      <c r="Q29" s="10">
        <f>SUM(1/(COUNTIF(P:P,Таблица1[[#This Row],[Ф.И.О.+DOI]])))</f>
        <v>1</v>
      </c>
      <c r="R29" s="10">
        <f>SUM(1/(COUNTIF(A:A,Таблица1[[#This Row],[DOI]])))</f>
        <v>0.25</v>
      </c>
      <c r="S29" s="9" t="s">
        <v>569</v>
      </c>
      <c r="T29" s="9" t="s">
        <v>739</v>
      </c>
    </row>
    <row r="30" spans="1:20" x14ac:dyDescent="0.25">
      <c r="A30" s="9" t="s">
        <v>213</v>
      </c>
      <c r="B30" s="10" t="s">
        <v>249</v>
      </c>
      <c r="C30" s="10">
        <v>1</v>
      </c>
      <c r="D30" s="10">
        <v>4</v>
      </c>
      <c r="E3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30" s="10">
        <v>30</v>
      </c>
      <c r="G30" s="11">
        <f>((Таблица1[[#This Row],[Балл]]*Таблица1[[#This Row],[Коэфф]])/Таблица1[[#This Row],[Авторы]])/Таблица1[[#This Row],[Количество аффилиаций]]</f>
        <v>31.5</v>
      </c>
      <c r="H30" s="9" t="s">
        <v>452</v>
      </c>
      <c r="I30" s="10" t="s">
        <v>489</v>
      </c>
      <c r="J30" s="10" t="s">
        <v>490</v>
      </c>
      <c r="K30" s="10">
        <v>1958</v>
      </c>
      <c r="L30" s="10">
        <v>1</v>
      </c>
      <c r="M30" s="10">
        <v>1</v>
      </c>
      <c r="N30" s="10">
        <v>1</v>
      </c>
      <c r="O30" s="10">
        <v>284</v>
      </c>
      <c r="P30" s="12" t="str">
        <f>CONCATENATE(Таблица1[[#This Row],[Ф.И.О.]],"$",Таблица1[[#This Row],[DOI]])</f>
        <v>Кузьмин Ярослав Всеволодович$10.1007/s10814-021-09164-2</v>
      </c>
      <c r="Q30" s="10">
        <f>SUM(1/(COUNTIF(P:P,Таблица1[[#This Row],[Ф.И.О.+DOI]])))</f>
        <v>1</v>
      </c>
      <c r="R30" s="10">
        <f>SUM(1/(COUNTIF(A:A,Таблица1[[#This Row],[DOI]])))</f>
        <v>1</v>
      </c>
      <c r="S30" s="9" t="s">
        <v>596</v>
      </c>
      <c r="T30" s="9" t="s">
        <v>844</v>
      </c>
    </row>
    <row r="31" spans="1:20" x14ac:dyDescent="0.25">
      <c r="A31" s="9" t="s">
        <v>70</v>
      </c>
      <c r="B31" s="10" t="s">
        <v>248</v>
      </c>
      <c r="C31" s="10">
        <v>1</v>
      </c>
      <c r="D31" s="10">
        <v>8</v>
      </c>
      <c r="E3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31" s="10">
        <v>30</v>
      </c>
      <c r="G31" s="11">
        <f>((Таблица1[[#This Row],[Балл]]*Таблица1[[#This Row],[Коэфф]])/Таблица1[[#This Row],[Авторы]])/Таблица1[[#This Row],[Количество аффилиаций]]</f>
        <v>5.625</v>
      </c>
      <c r="H31" s="9" t="s">
        <v>310</v>
      </c>
      <c r="I31" s="10" t="s">
        <v>498</v>
      </c>
      <c r="J31" s="10" t="s">
        <v>490</v>
      </c>
      <c r="K31" s="10">
        <v>1945</v>
      </c>
      <c r="L31" s="10">
        <v>1</v>
      </c>
      <c r="M31" s="10"/>
      <c r="N31" s="10">
        <v>0</v>
      </c>
      <c r="O31" s="10">
        <v>451</v>
      </c>
      <c r="P31" s="12" t="str">
        <f>CONCATENATE(Таблица1[[#This Row],[Ф.И.О.]],"$",Таблица1[[#This Row],[DOI]])</f>
        <v>Афанасьев Валентин Петрович$10.1007/s10891-022-02638-0</v>
      </c>
      <c r="Q31" s="10">
        <f>SUM(1/(COUNTIF(P:P,Таблица1[[#This Row],[Ф.И.О.+DOI]])))</f>
        <v>1</v>
      </c>
      <c r="R31" s="10">
        <f>SUM(1/(COUNTIF(A:A,Таблица1[[#This Row],[DOI]])))</f>
        <v>0.14285714285714285</v>
      </c>
      <c r="S31" s="9" t="s">
        <v>548</v>
      </c>
      <c r="T31" s="9" t="s">
        <v>681</v>
      </c>
    </row>
    <row r="32" spans="1:20" x14ac:dyDescent="0.25">
      <c r="A32" s="9" t="s">
        <v>70</v>
      </c>
      <c r="B32" s="10" t="s">
        <v>248</v>
      </c>
      <c r="C32" s="10">
        <v>1</v>
      </c>
      <c r="D32" s="10">
        <v>8</v>
      </c>
      <c r="E3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32" s="10">
        <v>30</v>
      </c>
      <c r="G32" s="11">
        <f>((Таблица1[[#This Row],[Балл]]*Таблица1[[#This Row],[Коэфф]])/Таблица1[[#This Row],[Авторы]])/Таблица1[[#This Row],[Количество аффилиаций]]</f>
        <v>5.625</v>
      </c>
      <c r="H32" s="9" t="s">
        <v>311</v>
      </c>
      <c r="I32" s="10" t="s">
        <v>493</v>
      </c>
      <c r="J32" s="10" t="s">
        <v>490</v>
      </c>
      <c r="K32" s="10">
        <v>1972</v>
      </c>
      <c r="L32" s="10">
        <v>1</v>
      </c>
      <c r="M32" s="10"/>
      <c r="N32" s="10">
        <v>0</v>
      </c>
      <c r="O32" s="10">
        <v>449</v>
      </c>
      <c r="P32" s="12" t="str">
        <f>CONCATENATE(Таблица1[[#This Row],[Ф.И.О.]],"$",Таблица1[[#This Row],[DOI]])</f>
        <v>Жимулев Егор Игоревич$10.1007/s10891-022-02638-0</v>
      </c>
      <c r="Q32" s="10">
        <f>SUM(1/(COUNTIF(P:P,Таблица1[[#This Row],[Ф.И.О.+DOI]])))</f>
        <v>1</v>
      </c>
      <c r="R32" s="10">
        <f>SUM(1/(COUNTIF(A:A,Таблица1[[#This Row],[DOI]])))</f>
        <v>0.14285714285714285</v>
      </c>
      <c r="S32" s="9" t="s">
        <v>548</v>
      </c>
      <c r="T32" s="9" t="s">
        <v>681</v>
      </c>
    </row>
    <row r="33" spans="1:20" x14ac:dyDescent="0.25">
      <c r="A33" s="9" t="s">
        <v>70</v>
      </c>
      <c r="B33" s="10" t="s">
        <v>248</v>
      </c>
      <c r="C33" s="10">
        <v>1</v>
      </c>
      <c r="D33" s="10">
        <v>8</v>
      </c>
      <c r="E3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33" s="10">
        <v>30</v>
      </c>
      <c r="G33" s="11">
        <f>((Таблица1[[#This Row],[Балл]]*Таблица1[[#This Row],[Коэфф]])/Таблица1[[#This Row],[Авторы]])/Таблица1[[#This Row],[Количество аффилиаций]]</f>
        <v>5.625</v>
      </c>
      <c r="H33" s="9" t="s">
        <v>312</v>
      </c>
      <c r="I33" s="10" t="s">
        <v>491</v>
      </c>
      <c r="J33" s="10" t="s">
        <v>494</v>
      </c>
      <c r="K33" s="10">
        <v>1996</v>
      </c>
      <c r="L33" s="10">
        <v>1</v>
      </c>
      <c r="M33" s="10"/>
      <c r="N33" s="10">
        <v>0</v>
      </c>
      <c r="O33" s="10">
        <v>449</v>
      </c>
      <c r="P33" s="12" t="str">
        <f>CONCATENATE(Таблица1[[#This Row],[Ф.И.О.]],"$",Таблица1[[#This Row],[DOI]])</f>
        <v>Карпович Захар Алексеевич$10.1007/s10891-022-02638-0</v>
      </c>
      <c r="Q33" s="10">
        <f>SUM(1/(COUNTIF(P:P,Таблица1[[#This Row],[Ф.И.О.+DOI]])))</f>
        <v>1</v>
      </c>
      <c r="R33" s="10">
        <f>SUM(1/(COUNTIF(A:A,Таблица1[[#This Row],[DOI]])))</f>
        <v>0.14285714285714285</v>
      </c>
      <c r="S33" s="9" t="s">
        <v>548</v>
      </c>
      <c r="T33" s="9" t="s">
        <v>681</v>
      </c>
    </row>
    <row r="34" spans="1:20" x14ac:dyDescent="0.25">
      <c r="A34" s="9" t="s">
        <v>70</v>
      </c>
      <c r="B34" s="10" t="s">
        <v>248</v>
      </c>
      <c r="C34" s="10">
        <v>1</v>
      </c>
      <c r="D34" s="10">
        <v>8</v>
      </c>
      <c r="E3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34" s="10">
        <v>30</v>
      </c>
      <c r="G34" s="11">
        <f>((Таблица1[[#This Row],[Балл]]*Таблица1[[#This Row],[Коэфф]])/Таблица1[[#This Row],[Авторы]])/Таблица1[[#This Row],[Количество аффилиаций]]</f>
        <v>5.625</v>
      </c>
      <c r="H34" s="9" t="s">
        <v>313</v>
      </c>
      <c r="I34" s="10" t="s">
        <v>498</v>
      </c>
      <c r="J34" s="10" t="s">
        <v>490</v>
      </c>
      <c r="K34" s="10">
        <v>1946</v>
      </c>
      <c r="L34" s="10">
        <v>1</v>
      </c>
      <c r="M34" s="10"/>
      <c r="N34" s="10">
        <v>0</v>
      </c>
      <c r="O34" s="10">
        <v>451</v>
      </c>
      <c r="P34" s="12" t="str">
        <f>CONCATENATE(Таблица1[[#This Row],[Ф.И.О.]],"$",Таблица1[[#This Row],[DOI]])</f>
        <v>Похиленко Николай Петрович$10.1007/s10891-022-02638-0</v>
      </c>
      <c r="Q34" s="10">
        <f>SUM(1/(COUNTIF(P:P,Таблица1[[#This Row],[Ф.И.О.+DOI]])))</f>
        <v>1</v>
      </c>
      <c r="R34" s="10">
        <f>SUM(1/(COUNTIF(A:A,Таблица1[[#This Row],[DOI]])))</f>
        <v>0.14285714285714285</v>
      </c>
      <c r="S34" s="9" t="s">
        <v>548</v>
      </c>
      <c r="T34" s="9" t="s">
        <v>681</v>
      </c>
    </row>
    <row r="35" spans="1:20" x14ac:dyDescent="0.25">
      <c r="A35" s="9" t="s">
        <v>70</v>
      </c>
      <c r="B35" s="10" t="s">
        <v>248</v>
      </c>
      <c r="C35" s="10">
        <v>1</v>
      </c>
      <c r="D35" s="10">
        <v>8</v>
      </c>
      <c r="E3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35" s="10">
        <v>30</v>
      </c>
      <c r="G35" s="11">
        <f>((Таблица1[[#This Row],[Балл]]*Таблица1[[#This Row],[Коэфф]])/Таблица1[[#This Row],[Авторы]])/Таблица1[[#This Row],[Количество аффилиаций]]</f>
        <v>5.625</v>
      </c>
      <c r="H35" s="9" t="s">
        <v>314</v>
      </c>
      <c r="I35" s="10" t="s">
        <v>489</v>
      </c>
      <c r="J35" s="10" t="s">
        <v>490</v>
      </c>
      <c r="K35" s="10">
        <v>1960</v>
      </c>
      <c r="L35" s="10">
        <v>1</v>
      </c>
      <c r="M35" s="10"/>
      <c r="N35" s="10">
        <v>0</v>
      </c>
      <c r="O35" s="10">
        <v>449</v>
      </c>
      <c r="P35" s="12" t="str">
        <f>CONCATENATE(Таблица1[[#This Row],[Ф.И.О.]],"$",Таблица1[[#This Row],[DOI]])</f>
        <v>Сонин Валерий Михайлович$10.1007/s10891-022-02638-0</v>
      </c>
      <c r="Q35" s="10">
        <f>SUM(1/(COUNTIF(P:P,Таблица1[[#This Row],[Ф.И.О.+DOI]])))</f>
        <v>1</v>
      </c>
      <c r="R35" s="10">
        <f>SUM(1/(COUNTIF(A:A,Таблица1[[#This Row],[DOI]])))</f>
        <v>0.14285714285714285</v>
      </c>
      <c r="S35" s="9" t="s">
        <v>548</v>
      </c>
      <c r="T35" s="9" t="s">
        <v>681</v>
      </c>
    </row>
    <row r="36" spans="1:20" x14ac:dyDescent="0.25">
      <c r="A36" s="9" t="s">
        <v>70</v>
      </c>
      <c r="B36" s="10" t="s">
        <v>248</v>
      </c>
      <c r="C36" s="10">
        <v>1</v>
      </c>
      <c r="D36" s="10">
        <v>8</v>
      </c>
      <c r="E3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36" s="10">
        <v>30</v>
      </c>
      <c r="G36" s="11">
        <f>((Таблица1[[#This Row],[Балл]]*Таблица1[[#This Row],[Коэфф]])/Таблица1[[#This Row],[Авторы]])/Таблица1[[#This Row],[Количество аффилиаций]]</f>
        <v>5.625</v>
      </c>
      <c r="H36" s="9" t="s">
        <v>315</v>
      </c>
      <c r="I36" s="10" t="s">
        <v>493</v>
      </c>
      <c r="J36" s="10" t="s">
        <v>490</v>
      </c>
      <c r="K36" s="10">
        <v>1972</v>
      </c>
      <c r="L36" s="10">
        <v>1</v>
      </c>
      <c r="M36" s="10"/>
      <c r="N36" s="10">
        <v>0</v>
      </c>
      <c r="O36" s="10">
        <v>449</v>
      </c>
      <c r="P36" s="12" t="str">
        <f>CONCATENATE(Таблица1[[#This Row],[Ф.И.О.]],"$",Таблица1[[#This Row],[DOI]])</f>
        <v>Чепуров Алексей Анатольевич$10.1007/s10891-022-02638-0</v>
      </c>
      <c r="Q36" s="10">
        <f>SUM(1/(COUNTIF(P:P,Таблица1[[#This Row],[Ф.И.О.+DOI]])))</f>
        <v>1</v>
      </c>
      <c r="R36" s="10">
        <f>SUM(1/(COUNTIF(A:A,Таблица1[[#This Row],[DOI]])))</f>
        <v>0.14285714285714285</v>
      </c>
      <c r="S36" s="9" t="s">
        <v>548</v>
      </c>
      <c r="T36" s="9" t="s">
        <v>681</v>
      </c>
    </row>
    <row r="37" spans="1:20" x14ac:dyDescent="0.25">
      <c r="A37" s="9" t="s">
        <v>70</v>
      </c>
      <c r="B37" s="10" t="s">
        <v>248</v>
      </c>
      <c r="C37" s="10">
        <v>1</v>
      </c>
      <c r="D37" s="10">
        <v>8</v>
      </c>
      <c r="E3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37" s="10">
        <v>30</v>
      </c>
      <c r="G37" s="11">
        <f>((Таблица1[[#This Row],[Балл]]*Таблица1[[#This Row],[Коэфф]])/Таблица1[[#This Row],[Авторы]])/Таблица1[[#This Row],[Количество аффилиаций]]</f>
        <v>5.625</v>
      </c>
      <c r="H37" s="9" t="s">
        <v>316</v>
      </c>
      <c r="I37" s="10" t="s">
        <v>489</v>
      </c>
      <c r="J37" s="10" t="s">
        <v>490</v>
      </c>
      <c r="K37" s="10">
        <v>1946</v>
      </c>
      <c r="L37" s="10">
        <v>1</v>
      </c>
      <c r="M37" s="10">
        <v>1</v>
      </c>
      <c r="N37" s="10">
        <v>1</v>
      </c>
      <c r="O37" s="10">
        <v>449</v>
      </c>
      <c r="P37" s="12" t="str">
        <f>CONCATENATE(Таблица1[[#This Row],[Ф.И.О.]],"$",Таблица1[[#This Row],[DOI]])</f>
        <v>Чепуров Анатолий Ильич$10.1007/s10891-022-02638-0</v>
      </c>
      <c r="Q37" s="10">
        <f>SUM(1/(COUNTIF(P:P,Таблица1[[#This Row],[Ф.И.О.+DOI]])))</f>
        <v>1</v>
      </c>
      <c r="R37" s="10">
        <f>SUM(1/(COUNTIF(A:A,Таблица1[[#This Row],[DOI]])))</f>
        <v>0.14285714285714285</v>
      </c>
      <c r="S37" s="9" t="s">
        <v>548</v>
      </c>
      <c r="T37" s="9" t="s">
        <v>681</v>
      </c>
    </row>
    <row r="38" spans="1:20" x14ac:dyDescent="0.25">
      <c r="A38" s="9" t="s">
        <v>167</v>
      </c>
      <c r="B38" s="10" t="s">
        <v>248</v>
      </c>
      <c r="C38" s="10">
        <v>1</v>
      </c>
      <c r="D38" s="10">
        <v>4</v>
      </c>
      <c r="E3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38" s="10">
        <v>30</v>
      </c>
      <c r="G38" s="11">
        <f>((Таблица1[[#This Row],[Балл]]*Таблица1[[#This Row],[Коэфф]])/Таблица1[[#This Row],[Авторы]])/Таблица1[[#This Row],[Количество аффилиаций]]</f>
        <v>11.25</v>
      </c>
      <c r="H38" s="9" t="s">
        <v>401</v>
      </c>
      <c r="I38" s="10" t="s">
        <v>493</v>
      </c>
      <c r="J38" s="10" t="s">
        <v>494</v>
      </c>
      <c r="K38" s="10">
        <v>1957</v>
      </c>
      <c r="L38" s="10">
        <v>1</v>
      </c>
      <c r="M38" s="10"/>
      <c r="N38" s="10">
        <v>0</v>
      </c>
      <c r="O38" s="10">
        <v>213</v>
      </c>
      <c r="P38" s="12" t="str">
        <f>CONCATENATE(Таблица1[[#This Row],[Ф.И.О.]],"$",Таблица1[[#This Row],[DOI]])</f>
        <v>Ащепков Игорь Викторович$10.1007/s12040-022-01814-3</v>
      </c>
      <c r="Q38" s="10">
        <f>SUM(1/(COUNTIF(P:P,Таблица1[[#This Row],[Ф.И.О.+DOI]])))</f>
        <v>1</v>
      </c>
      <c r="R38" s="10">
        <f>SUM(1/(COUNTIF(A:A,Таблица1[[#This Row],[DOI]])))</f>
        <v>1</v>
      </c>
      <c r="S38" s="9" t="s">
        <v>581</v>
      </c>
      <c r="T38" s="9" t="s">
        <v>785</v>
      </c>
    </row>
    <row r="39" spans="1:20" x14ac:dyDescent="0.25">
      <c r="A39" s="9" t="s">
        <v>189</v>
      </c>
      <c r="B39" s="10" t="s">
        <v>248</v>
      </c>
      <c r="C39" s="10">
        <v>1</v>
      </c>
      <c r="D39" s="10">
        <v>6</v>
      </c>
      <c r="E3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39" s="10">
        <v>30</v>
      </c>
      <c r="G39" s="11">
        <f>((Таблица1[[#This Row],[Балл]]*Таблица1[[#This Row],[Коэфф]])/Таблица1[[#This Row],[Авторы]])/Таблица1[[#This Row],[Количество аффилиаций]]</f>
        <v>7.5</v>
      </c>
      <c r="H39" s="9" t="s">
        <v>426</v>
      </c>
      <c r="I39" s="10" t="s">
        <v>493</v>
      </c>
      <c r="J39" s="10" t="s">
        <v>494</v>
      </c>
      <c r="K39" s="10">
        <v>1991</v>
      </c>
      <c r="L39" s="10">
        <v>1</v>
      </c>
      <c r="M39" s="10"/>
      <c r="N39" s="10">
        <v>0</v>
      </c>
      <c r="O39" s="10">
        <v>451</v>
      </c>
      <c r="P39" s="12" t="str">
        <f>CONCATENATE(Таблица1[[#This Row],[Ф.И.О.]],"$",Таблица1[[#This Row],[DOI]])</f>
        <v>Резвухин Дмитрий Иванович$10.1007/s12583-021-1422-2</v>
      </c>
      <c r="Q39" s="10">
        <f>SUM(1/(COUNTIF(P:P,Таблица1[[#This Row],[Ф.И.О.+DOI]])))</f>
        <v>1</v>
      </c>
      <c r="R39" s="10">
        <f>SUM(1/(COUNTIF(A:A,Таблица1[[#This Row],[DOI]])))</f>
        <v>1</v>
      </c>
      <c r="S39" s="9" t="s">
        <v>589</v>
      </c>
      <c r="T39" s="9" t="s">
        <v>811</v>
      </c>
    </row>
    <row r="40" spans="1:20" x14ac:dyDescent="0.25">
      <c r="A40" s="9" t="s">
        <v>122</v>
      </c>
      <c r="B40" s="10" t="s">
        <v>247</v>
      </c>
      <c r="C40" s="10">
        <v>1</v>
      </c>
      <c r="D40" s="10">
        <v>7</v>
      </c>
      <c r="E4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0" s="10">
        <v>30</v>
      </c>
      <c r="G40" s="11">
        <f>((Таблица1[[#This Row],[Балл]]*Таблица1[[#This Row],[Коэфф]])/Таблица1[[#This Row],[Авторы]])/Таблица1[[#This Row],[Количество аффилиаций]]</f>
        <v>11.142857142857142</v>
      </c>
      <c r="H40" s="9" t="s">
        <v>363</v>
      </c>
      <c r="I40" s="10" t="s">
        <v>489</v>
      </c>
      <c r="J40" s="10" t="s">
        <v>490</v>
      </c>
      <c r="K40" s="10">
        <v>1954</v>
      </c>
      <c r="L40" s="10">
        <v>1</v>
      </c>
      <c r="M40" s="10">
        <v>1</v>
      </c>
      <c r="N40" s="10">
        <v>1</v>
      </c>
      <c r="O40" s="10">
        <v>216</v>
      </c>
      <c r="P40" s="12" t="str">
        <f>CONCATENATE(Таблица1[[#This Row],[Ф.И.О.]],"$",Таблица1[[#This Row],[DOI]])</f>
        <v>Леонова Галина Александровна$10.1016/j.apgeochem.2022.105258</v>
      </c>
      <c r="Q40" s="10">
        <f>SUM(1/(COUNTIF(P:P,Таблица1[[#This Row],[Ф.И.О.+DOI]])))</f>
        <v>1</v>
      </c>
      <c r="R40" s="10">
        <f>SUM(1/(COUNTIF(A:A,Таблица1[[#This Row],[DOI]])))</f>
        <v>0.16666666666666666</v>
      </c>
      <c r="S40" s="9" t="s">
        <v>570</v>
      </c>
      <c r="T40" s="9" t="s">
        <v>740</v>
      </c>
    </row>
    <row r="41" spans="1:20" x14ac:dyDescent="0.25">
      <c r="A41" s="9" t="s">
        <v>122</v>
      </c>
      <c r="B41" s="10" t="s">
        <v>247</v>
      </c>
      <c r="C41" s="10">
        <v>1</v>
      </c>
      <c r="D41" s="10">
        <v>7</v>
      </c>
      <c r="E4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1" s="10">
        <v>30</v>
      </c>
      <c r="G41" s="11">
        <f>((Таблица1[[#This Row],[Балл]]*Таблица1[[#This Row],[Коэфф]])/Таблица1[[#This Row],[Авторы]])/Таблица1[[#This Row],[Количество аффилиаций]]</f>
        <v>11.142857142857142</v>
      </c>
      <c r="H41" s="9" t="s">
        <v>364</v>
      </c>
      <c r="I41" s="10" t="s">
        <v>493</v>
      </c>
      <c r="J41" s="10" t="s">
        <v>494</v>
      </c>
      <c r="K41" s="10">
        <v>1984</v>
      </c>
      <c r="L41" s="10">
        <v>1</v>
      </c>
      <c r="M41" s="10"/>
      <c r="N41" s="10">
        <v>0</v>
      </c>
      <c r="O41" s="10">
        <v>216</v>
      </c>
      <c r="P41" s="12" t="str">
        <f>CONCATENATE(Таблица1[[#This Row],[Ф.И.О.]],"$",Таблица1[[#This Row],[DOI]])</f>
        <v>Мальцев Антон Евгеньевич$10.1016/j.apgeochem.2022.105258</v>
      </c>
      <c r="Q41" s="10">
        <f>SUM(1/(COUNTIF(P:P,Таблица1[[#This Row],[Ф.И.О.+DOI]])))</f>
        <v>1</v>
      </c>
      <c r="R41" s="10">
        <f>SUM(1/(COUNTIF(A:A,Таблица1[[#This Row],[DOI]])))</f>
        <v>0.16666666666666666</v>
      </c>
      <c r="S41" s="9" t="s">
        <v>570</v>
      </c>
      <c r="T41" s="9" t="s">
        <v>740</v>
      </c>
    </row>
    <row r="42" spans="1:20" x14ac:dyDescent="0.25">
      <c r="A42" s="9" t="s">
        <v>122</v>
      </c>
      <c r="B42" s="10" t="s">
        <v>247</v>
      </c>
      <c r="C42" s="10">
        <v>1</v>
      </c>
      <c r="D42" s="10">
        <v>7</v>
      </c>
      <c r="E4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2" s="10">
        <v>30</v>
      </c>
      <c r="G42" s="11">
        <f>((Таблица1[[#This Row],[Балл]]*Таблица1[[#This Row],[Коэфф]])/Таблица1[[#This Row],[Авторы]])/Таблица1[[#This Row],[Количество аффилиаций]]</f>
        <v>11.142857142857142</v>
      </c>
      <c r="H42" s="9" t="s">
        <v>365</v>
      </c>
      <c r="I42" s="10" t="s">
        <v>491</v>
      </c>
      <c r="J42" s="10" t="s">
        <v>492</v>
      </c>
      <c r="K42" s="10">
        <v>1994</v>
      </c>
      <c r="L42" s="10">
        <v>1</v>
      </c>
      <c r="M42" s="10"/>
      <c r="N42" s="10">
        <v>0</v>
      </c>
      <c r="O42" s="10">
        <v>216</v>
      </c>
      <c r="P42" s="12" t="str">
        <f>CONCATENATE(Таблица1[[#This Row],[Ф.И.О.]],"$",Таблица1[[#This Row],[DOI]])</f>
        <v>Мезина Ксения Александровна$10.1016/j.apgeochem.2022.105258</v>
      </c>
      <c r="Q42" s="10">
        <f>SUM(1/(COUNTIF(P:P,Таблица1[[#This Row],[Ф.И.О.+DOI]])))</f>
        <v>1</v>
      </c>
      <c r="R42" s="10">
        <f>SUM(1/(COUNTIF(A:A,Таблица1[[#This Row],[DOI]])))</f>
        <v>0.16666666666666666</v>
      </c>
      <c r="S42" s="9" t="s">
        <v>570</v>
      </c>
      <c r="T42" s="9" t="s">
        <v>740</v>
      </c>
    </row>
    <row r="43" spans="1:20" x14ac:dyDescent="0.25">
      <c r="A43" s="9" t="s">
        <v>122</v>
      </c>
      <c r="B43" s="10" t="s">
        <v>247</v>
      </c>
      <c r="C43" s="10">
        <v>1</v>
      </c>
      <c r="D43" s="10">
        <v>7</v>
      </c>
      <c r="E4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3" s="10">
        <v>30</v>
      </c>
      <c r="G43" s="11">
        <f>((Таблица1[[#This Row],[Балл]]*Таблица1[[#This Row],[Коэфф]])/Таблица1[[#This Row],[Авторы]])/Таблица1[[#This Row],[Количество аффилиаций]]</f>
        <v>11.142857142857142</v>
      </c>
      <c r="H43" s="9" t="s">
        <v>366</v>
      </c>
      <c r="I43" s="10" t="s">
        <v>493</v>
      </c>
      <c r="J43" s="10" t="s">
        <v>494</v>
      </c>
      <c r="K43" s="10">
        <v>1961</v>
      </c>
      <c r="L43" s="10">
        <v>1</v>
      </c>
      <c r="M43" s="10"/>
      <c r="N43" s="10">
        <v>0</v>
      </c>
      <c r="O43" s="10">
        <v>216</v>
      </c>
      <c r="P43" s="12" t="str">
        <f>CONCATENATE(Таблица1[[#This Row],[Ф.И.О.]],"$",Таблица1[[#This Row],[DOI]])</f>
        <v>Мельгунов Михаил Сергеевич$10.1016/j.apgeochem.2022.105258</v>
      </c>
      <c r="Q43" s="10">
        <f>SUM(1/(COUNTIF(P:P,Таблица1[[#This Row],[Ф.И.О.+DOI]])))</f>
        <v>1</v>
      </c>
      <c r="R43" s="10">
        <f>SUM(1/(COUNTIF(A:A,Таблица1[[#This Row],[DOI]])))</f>
        <v>0.16666666666666666</v>
      </c>
      <c r="S43" s="9" t="s">
        <v>570</v>
      </c>
      <c r="T43" s="9" t="s">
        <v>740</v>
      </c>
    </row>
    <row r="44" spans="1:20" x14ac:dyDescent="0.25">
      <c r="A44" s="9" t="s">
        <v>122</v>
      </c>
      <c r="B44" s="10" t="s">
        <v>247</v>
      </c>
      <c r="C44" s="10">
        <v>1</v>
      </c>
      <c r="D44" s="10">
        <v>7</v>
      </c>
      <c r="E4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4" s="10">
        <v>30</v>
      </c>
      <c r="G44" s="11">
        <f>((Таблица1[[#This Row],[Балл]]*Таблица1[[#This Row],[Коэфф]])/Таблица1[[#This Row],[Авторы]])/Таблица1[[#This Row],[Количество аффилиаций]]</f>
        <v>11.142857142857142</v>
      </c>
      <c r="H44" s="9" t="s">
        <v>367</v>
      </c>
      <c r="I44" s="10" t="s">
        <v>495</v>
      </c>
      <c r="J44" s="10" t="s">
        <v>492</v>
      </c>
      <c r="K44" s="10">
        <v>1986</v>
      </c>
      <c r="L44" s="10">
        <v>1</v>
      </c>
      <c r="M44" s="10"/>
      <c r="N44" s="10">
        <v>0</v>
      </c>
      <c r="O44" s="10">
        <v>218</v>
      </c>
      <c r="P44" s="12" t="str">
        <f>CONCATENATE(Таблица1[[#This Row],[Ф.И.О.]],"$",Таблица1[[#This Row],[DOI]])</f>
        <v>Рубанов Максим Викторович$10.1016/j.apgeochem.2022.105258</v>
      </c>
      <c r="Q44" s="10">
        <f>SUM(1/(COUNTIF(P:P,Таблица1[[#This Row],[Ф.И.О.+DOI]])))</f>
        <v>1</v>
      </c>
      <c r="R44" s="10">
        <f>SUM(1/(COUNTIF(A:A,Таблица1[[#This Row],[DOI]])))</f>
        <v>0.16666666666666666</v>
      </c>
      <c r="S44" s="9" t="s">
        <v>570</v>
      </c>
      <c r="T44" s="9" t="s">
        <v>740</v>
      </c>
    </row>
    <row r="45" spans="1:20" x14ac:dyDescent="0.25">
      <c r="A45" s="9" t="s">
        <v>122</v>
      </c>
      <c r="B45" s="10" t="s">
        <v>247</v>
      </c>
      <c r="C45" s="10">
        <v>1</v>
      </c>
      <c r="D45" s="10">
        <v>7</v>
      </c>
      <c r="E4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5" s="10">
        <v>30</v>
      </c>
      <c r="G45" s="11">
        <f>((Таблица1[[#This Row],[Балл]]*Таблица1[[#This Row],[Коэфф]])/Таблица1[[#This Row],[Авторы]])/Таблица1[[#This Row],[Количество аффилиаций]]</f>
        <v>11.142857142857142</v>
      </c>
      <c r="H45" s="9" t="s">
        <v>368</v>
      </c>
      <c r="I45" s="10" t="s">
        <v>491</v>
      </c>
      <c r="J45" s="10" t="s">
        <v>492</v>
      </c>
      <c r="K45" s="10">
        <v>1993</v>
      </c>
      <c r="L45" s="10">
        <v>1</v>
      </c>
      <c r="M45" s="10"/>
      <c r="N45" s="10">
        <v>0</v>
      </c>
      <c r="O45" s="10">
        <v>218</v>
      </c>
      <c r="P45" s="12" t="str">
        <f>CONCATENATE(Таблица1[[#This Row],[Ф.И.О.]],"$",Таблица1[[#This Row],[DOI]])</f>
        <v>Шавекин Алексей Сергеевич$10.1016/j.apgeochem.2022.105258</v>
      </c>
      <c r="Q45" s="10">
        <f>SUM(1/(COUNTIF(P:P,Таблица1[[#This Row],[Ф.И.О.+DOI]])))</f>
        <v>1</v>
      </c>
      <c r="R45" s="10">
        <f>SUM(1/(COUNTIF(A:A,Таблица1[[#This Row],[DOI]])))</f>
        <v>0.16666666666666666</v>
      </c>
      <c r="S45" s="9" t="s">
        <v>570</v>
      </c>
      <c r="T45" s="9" t="s">
        <v>740</v>
      </c>
    </row>
    <row r="46" spans="1:20" x14ac:dyDescent="0.25">
      <c r="A46" s="9" t="s">
        <v>123</v>
      </c>
      <c r="B46" s="10" t="s">
        <v>247</v>
      </c>
      <c r="C46" s="10">
        <v>1</v>
      </c>
      <c r="D46" s="10">
        <v>10</v>
      </c>
      <c r="E4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6" s="10">
        <v>30</v>
      </c>
      <c r="G46" s="11">
        <f>((Таблица1[[#This Row],[Балл]]*Таблица1[[#This Row],[Коэфф]])/Таблица1[[#This Row],[Авторы]])/Таблица1[[#This Row],[Количество аффилиаций]]</f>
        <v>7.8</v>
      </c>
      <c r="H46" s="9" t="s">
        <v>369</v>
      </c>
      <c r="I46" s="10" t="s">
        <v>493</v>
      </c>
      <c r="J46" s="10" t="s">
        <v>494</v>
      </c>
      <c r="K46" s="10">
        <v>1937</v>
      </c>
      <c r="L46" s="10">
        <v>1</v>
      </c>
      <c r="M46" s="10"/>
      <c r="N46" s="10">
        <v>0</v>
      </c>
      <c r="O46" s="10">
        <v>216</v>
      </c>
      <c r="P46" s="12" t="str">
        <f>CONCATENATE(Таблица1[[#This Row],[Ф.И.О.]],"$",Таблица1[[#This Row],[DOI]])</f>
        <v>Бобров Владислав Андреевич$10.1016/j.apgeochem.2022.105384</v>
      </c>
      <c r="Q46" s="10">
        <f>SUM(1/(COUNTIF(P:P,Таблица1[[#This Row],[Ф.И.О.+DOI]])))</f>
        <v>1</v>
      </c>
      <c r="R46" s="10">
        <f>SUM(1/(COUNTIF(A:A,Таблица1[[#This Row],[DOI]])))</f>
        <v>0.25</v>
      </c>
      <c r="S46" s="9" t="s">
        <v>570</v>
      </c>
      <c r="T46" s="9" t="s">
        <v>741</v>
      </c>
    </row>
    <row r="47" spans="1:20" x14ac:dyDescent="0.25">
      <c r="A47" s="9" t="s">
        <v>123</v>
      </c>
      <c r="B47" s="10" t="s">
        <v>247</v>
      </c>
      <c r="C47" s="10">
        <v>1</v>
      </c>
      <c r="D47" s="10">
        <v>10</v>
      </c>
      <c r="E4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7" s="10">
        <v>30</v>
      </c>
      <c r="G47" s="11">
        <f>((Таблица1[[#This Row],[Балл]]*Таблица1[[#This Row],[Коэфф]])/Таблица1[[#This Row],[Авторы]])/Таблица1[[#This Row],[Количество аффилиаций]]</f>
        <v>3.9</v>
      </c>
      <c r="H47" s="9" t="s">
        <v>453</v>
      </c>
      <c r="I47" s="10" t="s">
        <v>489</v>
      </c>
      <c r="J47" s="10" t="s">
        <v>490</v>
      </c>
      <c r="K47" s="10">
        <v>1958</v>
      </c>
      <c r="L47" s="10">
        <v>2</v>
      </c>
      <c r="M47" s="10"/>
      <c r="N47" s="10">
        <v>0</v>
      </c>
      <c r="O47" s="10">
        <v>284</v>
      </c>
      <c r="P47" s="12" t="str">
        <f>CONCATENATE(Таблица1[[#This Row],[Ф.И.О.]],"$",Таблица1[[#This Row],[DOI]])</f>
        <v>Кривоногов Сергей Константинович$10.1016/j.apgeochem.2022.105384</v>
      </c>
      <c r="Q47" s="10">
        <f>SUM(1/(COUNTIF(P:P,Таблица1[[#This Row],[Ф.И.О.+DOI]])))</f>
        <v>1</v>
      </c>
      <c r="R47" s="10">
        <f>SUM(1/(COUNTIF(A:A,Таблица1[[#This Row],[DOI]])))</f>
        <v>0.25</v>
      </c>
      <c r="S47" s="9" t="s">
        <v>570</v>
      </c>
      <c r="T47" s="9" t="s">
        <v>741</v>
      </c>
    </row>
    <row r="48" spans="1:20" x14ac:dyDescent="0.25">
      <c r="A48" s="9" t="s">
        <v>123</v>
      </c>
      <c r="B48" s="10" t="s">
        <v>247</v>
      </c>
      <c r="C48" s="10">
        <v>1</v>
      </c>
      <c r="D48" s="10">
        <v>10</v>
      </c>
      <c r="E4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8" s="10">
        <v>30</v>
      </c>
      <c r="G48" s="11">
        <f>((Таблица1[[#This Row],[Балл]]*Таблица1[[#This Row],[Коэфф]])/Таблица1[[#This Row],[Авторы]])/Таблица1[[#This Row],[Количество аффилиаций]]</f>
        <v>7.8</v>
      </c>
      <c r="H48" s="9" t="s">
        <v>363</v>
      </c>
      <c r="I48" s="10" t="s">
        <v>489</v>
      </c>
      <c r="J48" s="10" t="s">
        <v>490</v>
      </c>
      <c r="K48" s="10">
        <v>1954</v>
      </c>
      <c r="L48" s="10">
        <v>1</v>
      </c>
      <c r="M48" s="10"/>
      <c r="N48" s="10">
        <v>0</v>
      </c>
      <c r="O48" s="10">
        <v>216</v>
      </c>
      <c r="P48" s="12" t="str">
        <f>CONCATENATE(Таблица1[[#This Row],[Ф.И.О.]],"$",Таблица1[[#This Row],[DOI]])</f>
        <v>Леонова Галина Александровна$10.1016/j.apgeochem.2022.105384</v>
      </c>
      <c r="Q48" s="10">
        <f>SUM(1/(COUNTIF(P:P,Таблица1[[#This Row],[Ф.И.О.+DOI]])))</f>
        <v>1</v>
      </c>
      <c r="R48" s="10">
        <f>SUM(1/(COUNTIF(A:A,Таблица1[[#This Row],[DOI]])))</f>
        <v>0.25</v>
      </c>
      <c r="S48" s="9" t="s">
        <v>570</v>
      </c>
      <c r="T48" s="9" t="s">
        <v>741</v>
      </c>
    </row>
    <row r="49" spans="1:20" x14ac:dyDescent="0.25">
      <c r="A49" s="9" t="s">
        <v>123</v>
      </c>
      <c r="B49" s="10" t="s">
        <v>247</v>
      </c>
      <c r="C49" s="10">
        <v>1</v>
      </c>
      <c r="D49" s="10">
        <v>10</v>
      </c>
      <c r="E4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9" s="10">
        <v>30</v>
      </c>
      <c r="G49" s="11">
        <f>((Таблица1[[#This Row],[Балл]]*Таблица1[[#This Row],[Коэфф]])/Таблица1[[#This Row],[Авторы]])/Таблица1[[#This Row],[Количество аффилиаций]]</f>
        <v>7.8</v>
      </c>
      <c r="H49" s="9" t="s">
        <v>364</v>
      </c>
      <c r="I49" s="10" t="s">
        <v>493</v>
      </c>
      <c r="J49" s="10" t="s">
        <v>494</v>
      </c>
      <c r="K49" s="10">
        <v>1984</v>
      </c>
      <c r="L49" s="10">
        <v>1</v>
      </c>
      <c r="M49" s="10"/>
      <c r="N49" s="10">
        <v>0</v>
      </c>
      <c r="O49" s="10">
        <v>216</v>
      </c>
      <c r="P49" s="12" t="str">
        <f>CONCATENATE(Таблица1[[#This Row],[Ф.И.О.]],"$",Таблица1[[#This Row],[DOI]])</f>
        <v>Мальцев Антон Евгеньевич$10.1016/j.apgeochem.2022.105384</v>
      </c>
      <c r="Q49" s="10">
        <f>SUM(1/(COUNTIF(P:P,Таблица1[[#This Row],[Ф.И.О.+DOI]])))</f>
        <v>1</v>
      </c>
      <c r="R49" s="10">
        <f>SUM(1/(COUNTIF(A:A,Таблица1[[#This Row],[DOI]])))</f>
        <v>0.25</v>
      </c>
      <c r="S49" s="9" t="s">
        <v>570</v>
      </c>
      <c r="T49" s="9" t="s">
        <v>741</v>
      </c>
    </row>
    <row r="50" spans="1:20" x14ac:dyDescent="0.25">
      <c r="A50" s="9" t="s">
        <v>23</v>
      </c>
      <c r="B50" s="10" t="s">
        <v>249</v>
      </c>
      <c r="C50" s="10">
        <v>1</v>
      </c>
      <c r="D50" s="10">
        <v>11</v>
      </c>
      <c r="E5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0" s="10">
        <v>30</v>
      </c>
      <c r="G50" s="11">
        <f>((Таблица1[[#This Row],[Балл]]*Таблица1[[#This Row],[Коэфф]])/Таблица1[[#This Row],[Авторы]])/Таблица1[[#This Row],[Количество аффилиаций]]</f>
        <v>5.7272727272727275</v>
      </c>
      <c r="H50" s="9" t="s">
        <v>283</v>
      </c>
      <c r="I50" s="10" t="s">
        <v>489</v>
      </c>
      <c r="J50" s="10" t="s">
        <v>490</v>
      </c>
      <c r="K50" s="10">
        <v>1951</v>
      </c>
      <c r="L50" s="10">
        <v>2</v>
      </c>
      <c r="M50" s="10"/>
      <c r="N50" s="10">
        <v>0</v>
      </c>
      <c r="O50" s="10">
        <v>447</v>
      </c>
      <c r="P50" s="12" t="str">
        <f>CONCATENATE(Таблица1[[#This Row],[Ф.И.О.]],"$",Таблица1[[#This Row],[DOI]])</f>
        <v>Уракаев Фарит Хисамутдинович$10.1016/j.apsusc.2022.154122</v>
      </c>
      <c r="Q50" s="10">
        <f>SUM(1/(COUNTIF(P:P,Таблица1[[#This Row],[Ф.И.О.+DOI]])))</f>
        <v>1</v>
      </c>
      <c r="R50" s="10">
        <f>SUM(1/(COUNTIF(A:A,Таблица1[[#This Row],[DOI]])))</f>
        <v>1</v>
      </c>
      <c r="S50" s="9" t="s">
        <v>523</v>
      </c>
      <c r="T50" s="9" t="s">
        <v>633</v>
      </c>
    </row>
    <row r="51" spans="1:20" x14ac:dyDescent="0.25">
      <c r="A51" s="9" t="s">
        <v>239</v>
      </c>
      <c r="B51" s="10" t="s">
        <v>249</v>
      </c>
      <c r="C51" s="10">
        <v>1</v>
      </c>
      <c r="D51" s="10">
        <v>4</v>
      </c>
      <c r="E5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1" s="10">
        <v>30</v>
      </c>
      <c r="G51" s="11">
        <f>((Таблица1[[#This Row],[Балл]]*Таблица1[[#This Row],[Коэфф]])/Таблица1[[#This Row],[Авторы]])/Таблица1[[#This Row],[Количество аффилиаций]]</f>
        <v>15.75</v>
      </c>
      <c r="H51" s="9" t="s">
        <v>478</v>
      </c>
      <c r="I51" s="10" t="s">
        <v>493</v>
      </c>
      <c r="J51" s="10" t="s">
        <v>494</v>
      </c>
      <c r="K51" s="10">
        <v>1968</v>
      </c>
      <c r="L51" s="10">
        <v>2</v>
      </c>
      <c r="M51" s="10">
        <v>1</v>
      </c>
      <c r="N51" s="10">
        <v>1</v>
      </c>
      <c r="O51" s="10">
        <v>454</v>
      </c>
      <c r="P51" s="12" t="str">
        <f>CONCATENATE(Таблица1[[#This Row],[Ф.И.О.]],"$",Таблица1[[#This Row],[DOI]])</f>
        <v>Инербаев Талгат Муратович$10.1016/j.commatsci.2021.110934</v>
      </c>
      <c r="Q51" s="10">
        <f>SUM(1/(COUNTIF(P:P,Таблица1[[#This Row],[Ф.И.О.+DOI]])))</f>
        <v>1</v>
      </c>
      <c r="R51" s="10">
        <f>SUM(1/(COUNTIF(A:A,Таблица1[[#This Row],[DOI]])))</f>
        <v>1</v>
      </c>
      <c r="S51" s="9" t="s">
        <v>606</v>
      </c>
      <c r="T51" s="9" t="s">
        <v>881</v>
      </c>
    </row>
    <row r="52" spans="1:20" x14ac:dyDescent="0.25">
      <c r="A52" s="9" t="s">
        <v>86</v>
      </c>
      <c r="B52" s="10" t="s">
        <v>247</v>
      </c>
      <c r="C52" s="10">
        <v>1</v>
      </c>
      <c r="D52" s="10">
        <v>5</v>
      </c>
      <c r="E5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2" s="10">
        <v>30</v>
      </c>
      <c r="G52" s="11">
        <f>((Таблица1[[#This Row],[Балл]]*Таблица1[[#This Row],[Коэфф]])/Таблица1[[#This Row],[Авторы]])/Таблица1[[#This Row],[Количество аффилиаций]]</f>
        <v>15.6</v>
      </c>
      <c r="H52" s="9" t="s">
        <v>330</v>
      </c>
      <c r="I52" s="10" t="s">
        <v>493</v>
      </c>
      <c r="J52" s="10" t="s">
        <v>494</v>
      </c>
      <c r="K52" s="10">
        <v>1976</v>
      </c>
      <c r="L52" s="10">
        <v>1</v>
      </c>
      <c r="M52" s="10"/>
      <c r="N52" s="10">
        <v>0</v>
      </c>
      <c r="O52" s="10">
        <v>453</v>
      </c>
      <c r="P52" s="12" t="str">
        <f>CONCATENATE(Таблица1[[#This Row],[Ф.И.О.]],"$",Таблица1[[#This Row],[DOI]])</f>
        <v>Рагозин Алексей Львович$10.1016/j.diamond.2022.109057</v>
      </c>
      <c r="Q52" s="10">
        <f>SUM(1/(COUNTIF(P:P,Таблица1[[#This Row],[Ф.И.О.+DOI]])))</f>
        <v>1</v>
      </c>
      <c r="R52" s="10">
        <f>SUM(1/(COUNTIF(A:A,Таблица1[[#This Row],[DOI]])))</f>
        <v>1</v>
      </c>
      <c r="S52" s="9" t="s">
        <v>552</v>
      </c>
      <c r="T52" s="9" t="s">
        <v>697</v>
      </c>
    </row>
    <row r="53" spans="1:20" x14ac:dyDescent="0.25">
      <c r="A53" s="9" t="s">
        <v>240</v>
      </c>
      <c r="B53" s="10" t="s">
        <v>249</v>
      </c>
      <c r="C53" s="10">
        <v>1</v>
      </c>
      <c r="D53" s="10">
        <v>3</v>
      </c>
      <c r="E5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3" s="10">
        <v>30</v>
      </c>
      <c r="G53" s="11">
        <f>((Таблица1[[#This Row],[Балл]]*Таблица1[[#This Row],[Коэфф]])/Таблица1[[#This Row],[Авторы]])/Таблица1[[#This Row],[Количество аффилиаций]]</f>
        <v>42</v>
      </c>
      <c r="H53" s="9" t="s">
        <v>479</v>
      </c>
      <c r="I53" s="10" t="s">
        <v>496</v>
      </c>
      <c r="J53" s="10" t="s">
        <v>490</v>
      </c>
      <c r="K53" s="10">
        <v>1976</v>
      </c>
      <c r="L53" s="10">
        <v>1</v>
      </c>
      <c r="M53" s="10"/>
      <c r="N53" s="10">
        <v>0</v>
      </c>
      <c r="O53" s="10">
        <v>454</v>
      </c>
      <c r="P53" s="12" t="str">
        <f>CONCATENATE(Таблица1[[#This Row],[Ф.И.О.]],"$",Таблица1[[#This Row],[DOI]])</f>
        <v>Шацкий Антон Фарисович$10.1016/j.epsl.2022.117441</v>
      </c>
      <c r="Q53" s="10">
        <f>SUM(1/(COUNTIF(P:P,Таблица1[[#This Row],[Ф.И.О.+DOI]])))</f>
        <v>1</v>
      </c>
      <c r="R53" s="10">
        <f>SUM(1/(COUNTIF(A:A,Таблица1[[#This Row],[DOI]])))</f>
        <v>1</v>
      </c>
      <c r="S53" s="9" t="s">
        <v>607</v>
      </c>
      <c r="T53" s="9" t="s">
        <v>882</v>
      </c>
    </row>
    <row r="54" spans="1:20" x14ac:dyDescent="0.25">
      <c r="A54" s="9" t="s">
        <v>190</v>
      </c>
      <c r="B54" s="10" t="s">
        <v>249</v>
      </c>
      <c r="C54" s="10">
        <v>1</v>
      </c>
      <c r="D54" s="10">
        <v>7</v>
      </c>
      <c r="E5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4" s="10">
        <v>30</v>
      </c>
      <c r="G54" s="11">
        <f>((Таблица1[[#This Row],[Балл]]*Таблица1[[#This Row],[Коэфф]])/Таблица1[[#This Row],[Авторы]])/Таблица1[[#This Row],[Количество аффилиаций]]</f>
        <v>9</v>
      </c>
      <c r="H54" s="9" t="s">
        <v>427</v>
      </c>
      <c r="I54" s="10" t="s">
        <v>493</v>
      </c>
      <c r="J54" s="10" t="s">
        <v>494</v>
      </c>
      <c r="K54" s="10">
        <v>1975</v>
      </c>
      <c r="L54" s="10">
        <v>2</v>
      </c>
      <c r="M54" s="10"/>
      <c r="N54" s="10">
        <v>0</v>
      </c>
      <c r="O54" s="10">
        <v>451</v>
      </c>
      <c r="P54" s="12" t="str">
        <f>CONCATENATE(Таблица1[[#This Row],[Ф.И.О.]],"$",Таблица1[[#This Row],[DOI]])</f>
        <v>Головин Александр Викторович$10.1016/j.gr.2022.06.005</v>
      </c>
      <c r="Q54" s="10">
        <f>SUM(1/(COUNTIF(P:P,Таблица1[[#This Row],[Ф.И.О.+DOI]])))</f>
        <v>1</v>
      </c>
      <c r="R54" s="10">
        <f>SUM(1/(COUNTIF(A:A,Таблица1[[#This Row],[DOI]])))</f>
        <v>1</v>
      </c>
      <c r="S54" s="9" t="s">
        <v>539</v>
      </c>
      <c r="T54" s="9" t="s">
        <v>812</v>
      </c>
    </row>
    <row r="55" spans="1:20" x14ac:dyDescent="0.25">
      <c r="A55" s="9" t="s">
        <v>42</v>
      </c>
      <c r="B55" s="10" t="s">
        <v>249</v>
      </c>
      <c r="C55" s="10">
        <v>1</v>
      </c>
      <c r="D55" s="10">
        <v>6</v>
      </c>
      <c r="E5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5" s="10">
        <v>30</v>
      </c>
      <c r="G55" s="11">
        <f>((Таблица1[[#This Row],[Балл]]*Таблица1[[#This Row],[Коэфф]])/Таблица1[[#This Row],[Авторы]])/Таблица1[[#This Row],[Количество аффилиаций]]</f>
        <v>10.5</v>
      </c>
      <c r="H55" s="9" t="s">
        <v>292</v>
      </c>
      <c r="I55" s="10" t="s">
        <v>497</v>
      </c>
      <c r="J55" s="10" t="s">
        <v>494</v>
      </c>
      <c r="K55" s="10">
        <v>1989</v>
      </c>
      <c r="L55" s="10">
        <v>2</v>
      </c>
      <c r="M55" s="10"/>
      <c r="N55" s="10">
        <v>0</v>
      </c>
      <c r="O55" s="10">
        <v>211</v>
      </c>
      <c r="P55" s="12" t="str">
        <f>CONCATENATE(Таблица1[[#This Row],[Ф.И.О.]],"$",Таблица1[[#This Row],[DOI]])</f>
        <v>Котлер Павел Дмитриевич$10.1016/j.gr.2022.06.018</v>
      </c>
      <c r="Q55" s="10">
        <f>SUM(1/(COUNTIF(P:P,Таблица1[[#This Row],[Ф.И.О.+DOI]])))</f>
        <v>1</v>
      </c>
      <c r="R55" s="10">
        <f>SUM(1/(COUNTIF(A:A,Таблица1[[#This Row],[DOI]])))</f>
        <v>0.33333333333333331</v>
      </c>
      <c r="S55" s="9" t="s">
        <v>539</v>
      </c>
      <c r="T55" s="9" t="s">
        <v>652</v>
      </c>
    </row>
    <row r="56" spans="1:20" x14ac:dyDescent="0.25">
      <c r="A56" s="9" t="s">
        <v>42</v>
      </c>
      <c r="B56" s="10" t="s">
        <v>249</v>
      </c>
      <c r="C56" s="10">
        <v>1</v>
      </c>
      <c r="D56" s="10">
        <v>6</v>
      </c>
      <c r="E5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6" s="10">
        <v>30</v>
      </c>
      <c r="G56" s="11">
        <f>((Таблица1[[#This Row],[Балл]]*Таблица1[[#This Row],[Коэфф]])/Таблица1[[#This Row],[Авторы]])/Таблица1[[#This Row],[Количество аффилиаций]]</f>
        <v>10.5</v>
      </c>
      <c r="H56" s="9" t="s">
        <v>293</v>
      </c>
      <c r="I56" s="10" t="s">
        <v>491</v>
      </c>
      <c r="J56" s="10" t="s">
        <v>492</v>
      </c>
      <c r="K56" s="10">
        <v>1995</v>
      </c>
      <c r="L56" s="10">
        <v>2</v>
      </c>
      <c r="M56" s="10"/>
      <c r="N56" s="10">
        <v>0</v>
      </c>
      <c r="O56" s="10">
        <v>211</v>
      </c>
      <c r="P56" s="12" t="str">
        <f>CONCATENATE(Таблица1[[#This Row],[Ф.И.О.]],"$",Таблица1[[#This Row],[DOI]])</f>
        <v>Перфилова Алина Александровна$10.1016/j.gr.2022.06.018</v>
      </c>
      <c r="Q56" s="10">
        <f>SUM(1/(COUNTIF(P:P,Таблица1[[#This Row],[Ф.И.О.+DOI]])))</f>
        <v>1</v>
      </c>
      <c r="R56" s="10">
        <f>SUM(1/(COUNTIF(A:A,Таблица1[[#This Row],[DOI]])))</f>
        <v>0.33333333333333331</v>
      </c>
      <c r="S56" s="9" t="s">
        <v>539</v>
      </c>
      <c r="T56" s="9" t="s">
        <v>652</v>
      </c>
    </row>
    <row r="57" spans="1:20" x14ac:dyDescent="0.25">
      <c r="A57" s="9" t="s">
        <v>42</v>
      </c>
      <c r="B57" s="10" t="s">
        <v>249</v>
      </c>
      <c r="C57" s="10">
        <v>1</v>
      </c>
      <c r="D57" s="10">
        <v>6</v>
      </c>
      <c r="E5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7" s="10">
        <v>30</v>
      </c>
      <c r="G57" s="11">
        <f>((Таблица1[[#This Row],[Балл]]*Таблица1[[#This Row],[Коэфф]])/Таблица1[[#This Row],[Авторы]])/Таблица1[[#This Row],[Количество аффилиаций]]</f>
        <v>10.5</v>
      </c>
      <c r="H57" s="9" t="s">
        <v>294</v>
      </c>
      <c r="I57" s="10" t="s">
        <v>489</v>
      </c>
      <c r="J57" s="10" t="s">
        <v>490</v>
      </c>
      <c r="K57" s="10">
        <v>1964</v>
      </c>
      <c r="L57" s="10">
        <v>2</v>
      </c>
      <c r="M57" s="10">
        <v>1</v>
      </c>
      <c r="N57" s="10">
        <v>1</v>
      </c>
      <c r="O57" s="10">
        <v>211</v>
      </c>
      <c r="P57" s="12" t="str">
        <f>CONCATENATE(Таблица1[[#This Row],[Ф.И.О.]],"$",Таблица1[[#This Row],[DOI]])</f>
        <v>Сафонова Инна Юрьевна$10.1016/j.gr.2022.06.018</v>
      </c>
      <c r="Q57" s="10">
        <f>SUM(1/(COUNTIF(P:P,Таблица1[[#This Row],[Ф.И.О.+DOI]])))</f>
        <v>1</v>
      </c>
      <c r="R57" s="10">
        <f>SUM(1/(COUNTIF(A:A,Таблица1[[#This Row],[DOI]])))</f>
        <v>0.33333333333333331</v>
      </c>
      <c r="S57" s="9" t="s">
        <v>539</v>
      </c>
      <c r="T57" s="9" t="s">
        <v>652</v>
      </c>
    </row>
    <row r="58" spans="1:20" x14ac:dyDescent="0.25">
      <c r="A58" s="9" t="s">
        <v>87</v>
      </c>
      <c r="B58" s="10" t="s">
        <v>249</v>
      </c>
      <c r="C58" s="10">
        <v>1</v>
      </c>
      <c r="D58" s="10">
        <v>4</v>
      </c>
      <c r="E5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8" s="10">
        <v>30</v>
      </c>
      <c r="G58" s="11">
        <f>((Таблица1[[#This Row],[Балл]]*Таблица1[[#This Row],[Коэфф]])/Таблица1[[#This Row],[Авторы]])/Таблица1[[#This Row],[Количество аффилиаций]]</f>
        <v>15.75</v>
      </c>
      <c r="H58" s="9" t="s">
        <v>330</v>
      </c>
      <c r="I58" s="10" t="s">
        <v>493</v>
      </c>
      <c r="J58" s="10" t="s">
        <v>494</v>
      </c>
      <c r="K58" s="10">
        <v>1976</v>
      </c>
      <c r="L58" s="10">
        <v>2</v>
      </c>
      <c r="M58" s="10"/>
      <c r="N58" s="10">
        <v>0</v>
      </c>
      <c r="O58" s="10">
        <v>453</v>
      </c>
      <c r="P58" s="12" t="str">
        <f>CONCATENATE(Таблица1[[#This Row],[Ф.И.О.]],"$",Таблица1[[#This Row],[DOI]])</f>
        <v>Рагозин Алексей Львович$10.1016/j.gsf.2022.101455</v>
      </c>
      <c r="Q58" s="10">
        <f>SUM(1/(COUNTIF(P:P,Таблица1[[#This Row],[Ф.И.О.+DOI]])))</f>
        <v>1</v>
      </c>
      <c r="R58" s="10">
        <f>SUM(1/(COUNTIF(A:A,Таблица1[[#This Row],[DOI]])))</f>
        <v>0.5</v>
      </c>
      <c r="S58" s="9" t="s">
        <v>553</v>
      </c>
      <c r="T58" s="9" t="s">
        <v>698</v>
      </c>
    </row>
    <row r="59" spans="1:20" x14ac:dyDescent="0.25">
      <c r="A59" s="9" t="s">
        <v>87</v>
      </c>
      <c r="B59" s="10" t="s">
        <v>249</v>
      </c>
      <c r="C59" s="10">
        <v>1</v>
      </c>
      <c r="D59" s="10">
        <v>4</v>
      </c>
      <c r="E5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9" s="10">
        <v>30</v>
      </c>
      <c r="G59" s="11">
        <f>((Таблица1[[#This Row],[Балл]]*Таблица1[[#This Row],[Коэфф]])/Таблица1[[#This Row],[Авторы]])/Таблица1[[#This Row],[Количество аффилиаций]]</f>
        <v>10.5</v>
      </c>
      <c r="H59" s="9" t="s">
        <v>331</v>
      </c>
      <c r="I59" s="10" t="s">
        <v>498</v>
      </c>
      <c r="J59" s="10" t="s">
        <v>490</v>
      </c>
      <c r="K59" s="10">
        <v>1949</v>
      </c>
      <c r="L59" s="10">
        <v>3</v>
      </c>
      <c r="M59" s="10"/>
      <c r="N59" s="10">
        <v>0</v>
      </c>
      <c r="O59" s="10">
        <v>453</v>
      </c>
      <c r="P59" s="12" t="str">
        <f>CONCATENATE(Таблица1[[#This Row],[Ф.И.О.]],"$",Таблица1[[#This Row],[DOI]])</f>
        <v>Шацкий Владислав Станиславович$10.1016/j.gsf.2022.101455</v>
      </c>
      <c r="Q59" s="10">
        <f>SUM(1/(COUNTIF(P:P,Таблица1[[#This Row],[Ф.И.О.+DOI]])))</f>
        <v>1</v>
      </c>
      <c r="R59" s="10">
        <f>SUM(1/(COUNTIF(A:A,Таблица1[[#This Row],[DOI]])))</f>
        <v>0.5</v>
      </c>
      <c r="S59" s="9" t="s">
        <v>553</v>
      </c>
      <c r="T59" s="9" t="s">
        <v>698</v>
      </c>
    </row>
    <row r="60" spans="1:20" x14ac:dyDescent="0.25">
      <c r="A60" s="9" t="s">
        <v>204</v>
      </c>
      <c r="B60" s="10" t="s">
        <v>249</v>
      </c>
      <c r="C60" s="10">
        <v>1</v>
      </c>
      <c r="D60" s="10">
        <v>13</v>
      </c>
      <c r="E6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0" s="10">
        <v>30</v>
      </c>
      <c r="G60" s="11">
        <f>((Таблица1[[#This Row],[Балл]]*Таблица1[[#This Row],[Коэфф]])/Таблица1[[#This Row],[Авторы]])/Таблица1[[#This Row],[Количество аффилиаций]]</f>
        <v>9.6923076923076916</v>
      </c>
      <c r="H60" s="9" t="s">
        <v>441</v>
      </c>
      <c r="I60" s="10" t="s">
        <v>493</v>
      </c>
      <c r="J60" s="10" t="s">
        <v>494</v>
      </c>
      <c r="K60" s="10">
        <v>1980</v>
      </c>
      <c r="L60" s="10">
        <v>1</v>
      </c>
      <c r="M60" s="10"/>
      <c r="N60" s="10">
        <v>0</v>
      </c>
      <c r="O60" s="10">
        <v>224</v>
      </c>
      <c r="P60" s="12" t="str">
        <f>CONCATENATE(Таблица1[[#This Row],[Ф.И.О.]],"$",Таблица1[[#This Row],[DOI]])</f>
        <v>Жданова Анастасия Николаевна$10.1016/j.gsf.2022.101518</v>
      </c>
      <c r="Q60" s="10">
        <f>SUM(1/(COUNTIF(P:P,Таблица1[[#This Row],[Ф.И.О.+DOI]])))</f>
        <v>1</v>
      </c>
      <c r="R60" s="10">
        <f>SUM(1/(COUNTIF(A:A,Таблица1[[#This Row],[DOI]])))</f>
        <v>0.33333333333333331</v>
      </c>
      <c r="S60" s="9" t="s">
        <v>553</v>
      </c>
      <c r="T60" s="9" t="s">
        <v>831</v>
      </c>
    </row>
    <row r="61" spans="1:20" x14ac:dyDescent="0.25">
      <c r="A61" s="9" t="s">
        <v>204</v>
      </c>
      <c r="B61" s="10" t="s">
        <v>249</v>
      </c>
      <c r="C61" s="10">
        <v>1</v>
      </c>
      <c r="D61" s="10">
        <v>13</v>
      </c>
      <c r="E6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1" s="10">
        <v>30</v>
      </c>
      <c r="G61" s="11">
        <f>((Таблица1[[#This Row],[Балл]]*Таблица1[[#This Row],[Коэфф]])/Таблица1[[#This Row],[Авторы]])/Таблица1[[#This Row],[Количество аффилиаций]]</f>
        <v>4.8461538461538458</v>
      </c>
      <c r="H61" s="9" t="s">
        <v>453</v>
      </c>
      <c r="I61" s="10" t="s">
        <v>489</v>
      </c>
      <c r="J61" s="10" t="s">
        <v>490</v>
      </c>
      <c r="K61" s="10">
        <v>1958</v>
      </c>
      <c r="L61" s="10">
        <v>2</v>
      </c>
      <c r="M61" s="10">
        <v>1</v>
      </c>
      <c r="N61" s="10">
        <v>1</v>
      </c>
      <c r="O61" s="10">
        <v>284</v>
      </c>
      <c r="P61" s="12" t="str">
        <f>CONCATENATE(Таблица1[[#This Row],[Ф.И.О.]],"$",Таблица1[[#This Row],[DOI]])</f>
        <v>Кривоногов Сергей Константинович$10.1016/j.gsf.2022.101518</v>
      </c>
      <c r="Q61" s="10">
        <f>SUM(1/(COUNTIF(P:P,Таблица1[[#This Row],[Ф.И.О.+DOI]])))</f>
        <v>1</v>
      </c>
      <c r="R61" s="10">
        <f>SUM(1/(COUNTIF(A:A,Таблица1[[#This Row],[DOI]])))</f>
        <v>0.33333333333333331</v>
      </c>
      <c r="S61" s="9" t="s">
        <v>553</v>
      </c>
      <c r="T61" s="9" t="s">
        <v>831</v>
      </c>
    </row>
    <row r="62" spans="1:20" x14ac:dyDescent="0.25">
      <c r="A62" s="9" t="s">
        <v>204</v>
      </c>
      <c r="B62" s="10" t="s">
        <v>249</v>
      </c>
      <c r="C62" s="10">
        <v>1</v>
      </c>
      <c r="D62" s="10">
        <v>13</v>
      </c>
      <c r="E6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2" s="10">
        <v>30</v>
      </c>
      <c r="G62" s="11">
        <f>((Таблица1[[#This Row],[Балл]]*Таблица1[[#This Row],[Коэфф]])/Таблица1[[#This Row],[Авторы]])/Таблица1[[#This Row],[Количество аффилиаций]]</f>
        <v>9.6923076923076916</v>
      </c>
      <c r="H62" s="9" t="s">
        <v>442</v>
      </c>
      <c r="I62" s="10" t="s">
        <v>493</v>
      </c>
      <c r="J62" s="10" t="s">
        <v>494</v>
      </c>
      <c r="K62" s="10">
        <v>1971</v>
      </c>
      <c r="L62" s="10">
        <v>1</v>
      </c>
      <c r="M62" s="10"/>
      <c r="N62" s="10">
        <v>0</v>
      </c>
      <c r="O62" s="10">
        <v>224</v>
      </c>
      <c r="P62" s="12" t="str">
        <f>CONCATENATE(Таблица1[[#This Row],[Ф.И.О.]],"$",Таблица1[[#This Row],[DOI]])</f>
        <v>Солотчин Павел Анатольевич$10.1016/j.gsf.2022.101518</v>
      </c>
      <c r="Q62" s="10">
        <f>SUM(1/(COUNTIF(P:P,Таблица1[[#This Row],[Ф.И.О.+DOI]])))</f>
        <v>1</v>
      </c>
      <c r="R62" s="10">
        <f>SUM(1/(COUNTIF(A:A,Таблица1[[#This Row],[DOI]])))</f>
        <v>0.33333333333333331</v>
      </c>
      <c r="S62" s="9" t="s">
        <v>553</v>
      </c>
      <c r="T62" s="9" t="s">
        <v>831</v>
      </c>
    </row>
    <row r="63" spans="1:20" x14ac:dyDescent="0.25">
      <c r="A63" s="9" t="s">
        <v>24</v>
      </c>
      <c r="B63" s="10" t="s">
        <v>249</v>
      </c>
      <c r="C63" s="10">
        <v>1</v>
      </c>
      <c r="D63" s="10">
        <v>12</v>
      </c>
      <c r="E6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3" s="10">
        <v>30</v>
      </c>
      <c r="G63" s="11">
        <f>((Таблица1[[#This Row],[Балл]]*Таблица1[[#This Row],[Коэфф]])/Таблица1[[#This Row],[Авторы]])/Таблица1[[#This Row],[Количество аффилиаций]]</f>
        <v>3.5</v>
      </c>
      <c r="H63" s="9" t="s">
        <v>282</v>
      </c>
      <c r="I63" s="10" t="s">
        <v>493</v>
      </c>
      <c r="J63" s="10" t="s">
        <v>494</v>
      </c>
      <c r="K63" s="10">
        <v>1982</v>
      </c>
      <c r="L63" s="10">
        <v>3</v>
      </c>
      <c r="M63" s="10"/>
      <c r="N63" s="10">
        <v>0</v>
      </c>
      <c r="O63" s="10">
        <v>447</v>
      </c>
      <c r="P63" s="12" t="str">
        <f>CONCATENATE(Таблица1[[#This Row],[Ф.И.О.]],"$",Таблица1[[#This Row],[DOI]])</f>
        <v>Кох Константин Александрович$10.1016/j.jallcom.2021.161824</v>
      </c>
      <c r="Q63" s="10">
        <f>SUM(1/(COUNTIF(P:P,Таблица1[[#This Row],[Ф.И.О.+DOI]])))</f>
        <v>1</v>
      </c>
      <c r="R63" s="10">
        <f>SUM(1/(COUNTIF(A:A,Таблица1[[#This Row],[DOI]])))</f>
        <v>1</v>
      </c>
      <c r="S63" s="9" t="s">
        <v>524</v>
      </c>
      <c r="T63" s="9" t="s">
        <v>634</v>
      </c>
    </row>
    <row r="64" spans="1:20" x14ac:dyDescent="0.25">
      <c r="A64" s="9" t="s">
        <v>25</v>
      </c>
      <c r="B64" s="10" t="s">
        <v>249</v>
      </c>
      <c r="C64" s="10">
        <v>1</v>
      </c>
      <c r="D64" s="10">
        <v>8</v>
      </c>
      <c r="E6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4" s="10">
        <v>30</v>
      </c>
      <c r="G64" s="11">
        <f>((Таблица1[[#This Row],[Балл]]*Таблица1[[#This Row],[Коэфф]])/Таблица1[[#This Row],[Авторы]])/Таблица1[[#This Row],[Количество аффилиаций]]</f>
        <v>15.75</v>
      </c>
      <c r="H64" s="9" t="s">
        <v>284</v>
      </c>
      <c r="I64" s="10" t="s">
        <v>495</v>
      </c>
      <c r="J64" s="10" t="s">
        <v>492</v>
      </c>
      <c r="K64" s="10">
        <v>1950</v>
      </c>
      <c r="L64" s="10">
        <v>1</v>
      </c>
      <c r="M64" s="10"/>
      <c r="N64" s="10">
        <v>0</v>
      </c>
      <c r="O64" s="10">
        <v>447</v>
      </c>
      <c r="P64" s="12" t="str">
        <f>CONCATENATE(Таблица1[[#This Row],[Ф.И.О.]],"$",Таблица1[[#This Row],[DOI]])</f>
        <v>Кононова Надежда Георгиевна$10.1016/j.jallcom.2022.164162</v>
      </c>
      <c r="Q64" s="10">
        <f>SUM(1/(COUNTIF(P:P,Таблица1[[#This Row],[Ф.И.О.+DOI]])))</f>
        <v>1</v>
      </c>
      <c r="R64" s="10">
        <f>SUM(1/(COUNTIF(A:A,Таблица1[[#This Row],[DOI]])))</f>
        <v>0.2</v>
      </c>
      <c r="S64" s="9" t="s">
        <v>524</v>
      </c>
      <c r="T64" s="9" t="s">
        <v>635</v>
      </c>
    </row>
    <row r="65" spans="1:20" x14ac:dyDescent="0.25">
      <c r="A65" s="9" t="s">
        <v>25</v>
      </c>
      <c r="B65" s="10" t="s">
        <v>249</v>
      </c>
      <c r="C65" s="10">
        <v>1</v>
      </c>
      <c r="D65" s="10">
        <v>8</v>
      </c>
      <c r="E6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5" s="10">
        <v>30</v>
      </c>
      <c r="G65" s="11">
        <f>((Таблица1[[#This Row],[Балл]]*Таблица1[[#This Row],[Коэфф]])/Таблица1[[#This Row],[Авторы]])/Таблица1[[#This Row],[Количество аффилиаций]]</f>
        <v>15.75</v>
      </c>
      <c r="H65" s="9" t="s">
        <v>285</v>
      </c>
      <c r="I65" s="10" t="s">
        <v>496</v>
      </c>
      <c r="J65" s="10" t="s">
        <v>490</v>
      </c>
      <c r="K65" s="10">
        <v>1956</v>
      </c>
      <c r="L65" s="10">
        <v>1</v>
      </c>
      <c r="M65" s="10"/>
      <c r="N65" s="10">
        <v>0</v>
      </c>
      <c r="O65" s="10">
        <v>447</v>
      </c>
      <c r="P65" s="12" t="str">
        <f>CONCATENATE(Таблица1[[#This Row],[Ф.И.О.]],"$",Таблица1[[#This Row],[DOI]])</f>
        <v>Кох Александр Егорович$10.1016/j.jallcom.2022.164162</v>
      </c>
      <c r="Q65" s="10">
        <f>SUM(1/(COUNTIF(P:P,Таблица1[[#This Row],[Ф.И.О.+DOI]])))</f>
        <v>1</v>
      </c>
      <c r="R65" s="10">
        <f>SUM(1/(COUNTIF(A:A,Таблица1[[#This Row],[DOI]])))</f>
        <v>0.2</v>
      </c>
      <c r="S65" s="9" t="s">
        <v>524</v>
      </c>
      <c r="T65" s="9" t="s">
        <v>635</v>
      </c>
    </row>
    <row r="66" spans="1:20" x14ac:dyDescent="0.25">
      <c r="A66" s="9" t="s">
        <v>25</v>
      </c>
      <c r="B66" s="10" t="s">
        <v>249</v>
      </c>
      <c r="C66" s="10">
        <v>1</v>
      </c>
      <c r="D66" s="10">
        <v>8</v>
      </c>
      <c r="E6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6" s="10">
        <v>30</v>
      </c>
      <c r="G66" s="11">
        <f>((Таблица1[[#This Row],[Балл]]*Таблица1[[#This Row],[Коэфф]])/Таблица1[[#This Row],[Авторы]])/Таблица1[[#This Row],[Количество аффилиаций]]</f>
        <v>5.25</v>
      </c>
      <c r="H66" s="9" t="s">
        <v>282</v>
      </c>
      <c r="I66" s="10" t="s">
        <v>493</v>
      </c>
      <c r="J66" s="10" t="s">
        <v>494</v>
      </c>
      <c r="K66" s="10">
        <v>1982</v>
      </c>
      <c r="L66" s="10">
        <v>3</v>
      </c>
      <c r="M66" s="10"/>
      <c r="N66" s="10">
        <v>0</v>
      </c>
      <c r="O66" s="10">
        <v>447</v>
      </c>
      <c r="P66" s="12" t="str">
        <f>CONCATENATE(Таблица1[[#This Row],[Ф.И.О.]],"$",Таблица1[[#This Row],[DOI]])</f>
        <v>Кох Константин Александрович$10.1016/j.jallcom.2022.164162</v>
      </c>
      <c r="Q66" s="10">
        <f>SUM(1/(COUNTIF(P:P,Таблица1[[#This Row],[Ф.И.О.+DOI]])))</f>
        <v>1</v>
      </c>
      <c r="R66" s="10">
        <f>SUM(1/(COUNTIF(A:A,Таблица1[[#This Row],[DOI]])))</f>
        <v>0.2</v>
      </c>
      <c r="S66" s="9" t="s">
        <v>524</v>
      </c>
      <c r="T66" s="9" t="s">
        <v>635</v>
      </c>
    </row>
    <row r="67" spans="1:20" x14ac:dyDescent="0.25">
      <c r="A67" s="9" t="s">
        <v>25</v>
      </c>
      <c r="B67" s="10" t="s">
        <v>249</v>
      </c>
      <c r="C67" s="10">
        <v>1</v>
      </c>
      <c r="D67" s="10">
        <v>8</v>
      </c>
      <c r="E6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7" s="10">
        <v>30</v>
      </c>
      <c r="G67" s="11">
        <f>((Таблица1[[#This Row],[Балл]]*Таблица1[[#This Row],[Коэфф]])/Таблица1[[#This Row],[Авторы]])/Таблица1[[#This Row],[Количество аффилиаций]]</f>
        <v>15.75</v>
      </c>
      <c r="H67" s="9" t="s">
        <v>286</v>
      </c>
      <c r="I67" s="10" t="s">
        <v>497</v>
      </c>
      <c r="J67" s="10" t="s">
        <v>494</v>
      </c>
      <c r="K67" s="10">
        <v>1991</v>
      </c>
      <c r="L67" s="10">
        <v>1</v>
      </c>
      <c r="M67" s="10"/>
      <c r="N67" s="10">
        <v>0</v>
      </c>
      <c r="O67" s="10">
        <v>447</v>
      </c>
      <c r="P67" s="12" t="str">
        <f>CONCATENATE(Таблица1[[#This Row],[Ф.И.О.]],"$",Таблица1[[#This Row],[DOI]])</f>
        <v>Кузнецов Артем Борисович$10.1016/j.jallcom.2022.164162</v>
      </c>
      <c r="Q67" s="10">
        <f>SUM(1/(COUNTIF(P:P,Таблица1[[#This Row],[Ф.И.О.+DOI]])))</f>
        <v>1</v>
      </c>
      <c r="R67" s="10">
        <f>SUM(1/(COUNTIF(A:A,Таблица1[[#This Row],[DOI]])))</f>
        <v>0.2</v>
      </c>
      <c r="S67" s="9" t="s">
        <v>524</v>
      </c>
      <c r="T67" s="9" t="s">
        <v>635</v>
      </c>
    </row>
    <row r="68" spans="1:20" x14ac:dyDescent="0.25">
      <c r="A68" s="9" t="s">
        <v>25</v>
      </c>
      <c r="B68" s="10" t="s">
        <v>249</v>
      </c>
      <c r="C68" s="10">
        <v>1</v>
      </c>
      <c r="D68" s="10">
        <v>8</v>
      </c>
      <c r="E6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8" s="10">
        <v>30</v>
      </c>
      <c r="G68" s="11">
        <f>((Таблица1[[#This Row],[Балл]]*Таблица1[[#This Row],[Коэфф]])/Таблица1[[#This Row],[Авторы]])/Таблица1[[#This Row],[Количество аффилиаций]]</f>
        <v>15.75</v>
      </c>
      <c r="H68" s="9" t="s">
        <v>287</v>
      </c>
      <c r="I68" s="10" t="s">
        <v>493</v>
      </c>
      <c r="J68" s="10" t="s">
        <v>494</v>
      </c>
      <c r="K68" s="10">
        <v>1952</v>
      </c>
      <c r="L68" s="10">
        <v>1</v>
      </c>
      <c r="M68" s="10"/>
      <c r="N68" s="10">
        <v>0</v>
      </c>
      <c r="O68" s="10">
        <v>447</v>
      </c>
      <c r="P68" s="12" t="str">
        <f>CONCATENATE(Таблица1[[#This Row],[Ф.И.О.]],"$",Таблица1[[#This Row],[DOI]])</f>
        <v>Шевченко Вячеслав Сергеевич$10.1016/j.jallcom.2022.164162</v>
      </c>
      <c r="Q68" s="10">
        <f>SUM(1/(COUNTIF(P:P,Таблица1[[#This Row],[Ф.И.О.+DOI]])))</f>
        <v>1</v>
      </c>
      <c r="R68" s="10">
        <f>SUM(1/(COUNTIF(A:A,Таблица1[[#This Row],[DOI]])))</f>
        <v>0.2</v>
      </c>
      <c r="S68" s="9" t="s">
        <v>524</v>
      </c>
      <c r="T68" s="9" t="s">
        <v>635</v>
      </c>
    </row>
    <row r="69" spans="1:20" x14ac:dyDescent="0.25">
      <c r="A69" s="9" t="s">
        <v>228</v>
      </c>
      <c r="B69" s="10" t="s">
        <v>249</v>
      </c>
      <c r="C69" s="10">
        <v>1</v>
      </c>
      <c r="D69" s="10">
        <v>4</v>
      </c>
      <c r="E6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9" s="10">
        <v>30</v>
      </c>
      <c r="G69" s="11">
        <f>((Таблица1[[#This Row],[Балл]]*Таблица1[[#This Row],[Коэфф]])/Таблица1[[#This Row],[Авторы]])/Таблица1[[#This Row],[Количество аффилиаций]]</f>
        <v>15.75</v>
      </c>
      <c r="H69" s="9" t="s">
        <v>465</v>
      </c>
      <c r="I69" s="10" t="s">
        <v>493</v>
      </c>
      <c r="J69" s="10" t="s">
        <v>494</v>
      </c>
      <c r="K69" s="10">
        <v>1989</v>
      </c>
      <c r="L69" s="10">
        <v>2</v>
      </c>
      <c r="M69" s="10">
        <v>1</v>
      </c>
      <c r="N69" s="10">
        <v>1</v>
      </c>
      <c r="O69" s="10">
        <v>212</v>
      </c>
      <c r="P69" s="12" t="str">
        <f>CONCATENATE(Таблица1[[#This Row],[Ф.И.О.]],"$",Таблица1[[#This Row],[DOI]])</f>
        <v>Медведь Ирина Викторовна$10.1016/j.jog.2022.101922</v>
      </c>
      <c r="Q69" s="10">
        <f>SUM(1/(COUNTIF(P:P,Таблица1[[#This Row],[Ф.И.О.+DOI]])))</f>
        <v>1</v>
      </c>
      <c r="R69" s="10">
        <f>SUM(1/(COUNTIF(A:A,Таблица1[[#This Row],[DOI]])))</f>
        <v>1</v>
      </c>
      <c r="S69" s="9" t="s">
        <v>602</v>
      </c>
      <c r="T69" s="9" t="s">
        <v>864</v>
      </c>
    </row>
    <row r="70" spans="1:20" x14ac:dyDescent="0.25">
      <c r="A70" s="9" t="s">
        <v>43</v>
      </c>
      <c r="B70" s="10" t="s">
        <v>247</v>
      </c>
      <c r="C70" s="10">
        <v>1</v>
      </c>
      <c r="D70" s="10">
        <v>7</v>
      </c>
      <c r="E7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70" s="10">
        <v>30</v>
      </c>
      <c r="G70" s="11">
        <f>((Таблица1[[#This Row],[Балл]]*Таблица1[[#This Row],[Коэфф]])/Таблица1[[#This Row],[Авторы]])/Таблица1[[#This Row],[Количество аффилиаций]]</f>
        <v>5.5714285714285712</v>
      </c>
      <c r="H70" s="9" t="s">
        <v>292</v>
      </c>
      <c r="I70" s="10" t="s">
        <v>497</v>
      </c>
      <c r="J70" s="10" t="s">
        <v>494</v>
      </c>
      <c r="K70" s="10">
        <v>1989</v>
      </c>
      <c r="L70" s="10">
        <v>2</v>
      </c>
      <c r="M70" s="10"/>
      <c r="N70" s="10">
        <v>0</v>
      </c>
      <c r="O70" s="10">
        <v>211</v>
      </c>
      <c r="P70" s="12" t="str">
        <f>CONCATENATE(Таблица1[[#This Row],[Ф.И.О.]],"$",Таблица1[[#This Row],[DOI]])</f>
        <v>Котлер Павел Дмитриевич$10.1016/j.jseaes.2021.104978</v>
      </c>
      <c r="Q70" s="10">
        <f>SUM(1/(COUNTIF(P:P,Таблица1[[#This Row],[Ф.И.О.+DOI]])))</f>
        <v>1</v>
      </c>
      <c r="R70" s="10">
        <f>SUM(1/(COUNTIF(A:A,Таблица1[[#This Row],[DOI]])))</f>
        <v>0.5</v>
      </c>
      <c r="S70" s="9" t="s">
        <v>540</v>
      </c>
      <c r="T70" s="9" t="s">
        <v>653</v>
      </c>
    </row>
    <row r="71" spans="1:20" x14ac:dyDescent="0.25">
      <c r="A71" s="9" t="s">
        <v>43</v>
      </c>
      <c r="B71" s="10" t="s">
        <v>247</v>
      </c>
      <c r="C71" s="10">
        <v>1</v>
      </c>
      <c r="D71" s="10">
        <v>7</v>
      </c>
      <c r="E7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71" s="10">
        <v>30</v>
      </c>
      <c r="G71" s="11">
        <f>((Таблица1[[#This Row],[Балл]]*Таблица1[[#This Row],[Коэфф]])/Таблица1[[#This Row],[Авторы]])/Таблица1[[#This Row],[Количество аффилиаций]]</f>
        <v>5.5714285714285712</v>
      </c>
      <c r="H71" s="9" t="s">
        <v>294</v>
      </c>
      <c r="I71" s="10" t="s">
        <v>489</v>
      </c>
      <c r="J71" s="10" t="s">
        <v>490</v>
      </c>
      <c r="K71" s="10">
        <v>1964</v>
      </c>
      <c r="L71" s="10">
        <v>2</v>
      </c>
      <c r="M71" s="10"/>
      <c r="N71" s="10">
        <v>0</v>
      </c>
      <c r="O71" s="10">
        <v>211</v>
      </c>
      <c r="P71" s="12" t="str">
        <f>CONCATENATE(Таблица1[[#This Row],[Ф.И.О.]],"$",Таблица1[[#This Row],[DOI]])</f>
        <v>Сафонова Инна Юрьевна$10.1016/j.jseaes.2021.104978</v>
      </c>
      <c r="Q71" s="10">
        <f>SUM(1/(COUNTIF(P:P,Таблица1[[#This Row],[Ф.И.О.+DOI]])))</f>
        <v>1</v>
      </c>
      <c r="R71" s="10">
        <f>SUM(1/(COUNTIF(A:A,Таблица1[[#This Row],[DOI]])))</f>
        <v>0.5</v>
      </c>
      <c r="S71" s="9" t="s">
        <v>540</v>
      </c>
      <c r="T71" s="9" t="s">
        <v>653</v>
      </c>
    </row>
    <row r="72" spans="1:20" x14ac:dyDescent="0.25">
      <c r="A72" s="9" t="s">
        <v>44</v>
      </c>
      <c r="B72" s="10" t="s">
        <v>247</v>
      </c>
      <c r="C72" s="10">
        <v>1</v>
      </c>
      <c r="D72" s="10">
        <v>4</v>
      </c>
      <c r="E7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72" s="10">
        <v>30</v>
      </c>
      <c r="G72" s="11">
        <f>((Таблица1[[#This Row],[Балл]]*Таблица1[[#This Row],[Коэфф]])/Таблица1[[#This Row],[Авторы]])/Таблица1[[#This Row],[Количество аффилиаций]]</f>
        <v>9.75</v>
      </c>
      <c r="H72" s="9" t="s">
        <v>295</v>
      </c>
      <c r="I72" s="10" t="s">
        <v>498</v>
      </c>
      <c r="J72" s="10" t="s">
        <v>490</v>
      </c>
      <c r="K72" s="10">
        <v>1953</v>
      </c>
      <c r="L72" s="10">
        <v>2</v>
      </c>
      <c r="M72" s="10"/>
      <c r="N72" s="10">
        <v>0</v>
      </c>
      <c r="O72" s="10">
        <v>211</v>
      </c>
      <c r="P72" s="12" t="str">
        <f>CONCATENATE(Таблица1[[#This Row],[Ф.И.О.]],"$",Таблица1[[#This Row],[DOI]])</f>
        <v>Изох Андрей Эмильевич$10.1016/j.jseaes.2021.105033</v>
      </c>
      <c r="Q72" s="10">
        <f>SUM(1/(COUNTIF(P:P,Таблица1[[#This Row],[Ф.И.О.+DOI]])))</f>
        <v>1</v>
      </c>
      <c r="R72" s="10">
        <f>SUM(1/(COUNTIF(A:A,Таблица1[[#This Row],[DOI]])))</f>
        <v>0.2</v>
      </c>
      <c r="S72" s="9" t="s">
        <v>540</v>
      </c>
      <c r="T72" s="9" t="s">
        <v>654</v>
      </c>
    </row>
    <row r="73" spans="1:20" x14ac:dyDescent="0.25">
      <c r="A73" s="9" t="s">
        <v>44</v>
      </c>
      <c r="B73" s="10" t="s">
        <v>247</v>
      </c>
      <c r="C73" s="10">
        <v>1</v>
      </c>
      <c r="D73" s="10">
        <v>10</v>
      </c>
      <c r="E7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73" s="10">
        <v>30</v>
      </c>
      <c r="G73" s="11">
        <f>((Таблица1[[#This Row],[Балл]]*Таблица1[[#This Row],[Коэфф]])/Таблица1[[#This Row],[Авторы]])/Таблица1[[#This Row],[Количество аффилиаций]]</f>
        <v>3.9</v>
      </c>
      <c r="H73" s="9" t="s">
        <v>402</v>
      </c>
      <c r="I73" s="10" t="s">
        <v>493</v>
      </c>
      <c r="J73" s="10" t="s">
        <v>494</v>
      </c>
      <c r="K73" s="10">
        <v>1983</v>
      </c>
      <c r="L73" s="10">
        <v>2</v>
      </c>
      <c r="M73" s="10"/>
      <c r="N73" s="10">
        <v>0</v>
      </c>
      <c r="O73" s="10">
        <v>214</v>
      </c>
      <c r="P73" s="12" t="str">
        <f>CONCATENATE(Таблица1[[#This Row],[Ф.И.О.]],"$",Таблица1[[#This Row],[DOI]])</f>
        <v>Неволько Петр Александрович$10.1016/j.jseaes.2021.105033</v>
      </c>
      <c r="Q73" s="10">
        <f>SUM(1/(COUNTIF(P:P,Таблица1[[#This Row],[Ф.И.О.+DOI]])))</f>
        <v>1</v>
      </c>
      <c r="R73" s="10">
        <f>SUM(1/(COUNTIF(A:A,Таблица1[[#This Row],[DOI]])))</f>
        <v>0.2</v>
      </c>
      <c r="S73" s="9" t="s">
        <v>540</v>
      </c>
      <c r="T73" s="9" t="s">
        <v>654</v>
      </c>
    </row>
    <row r="74" spans="1:20" x14ac:dyDescent="0.25">
      <c r="A74" s="9" t="s">
        <v>44</v>
      </c>
      <c r="B74" s="10" t="s">
        <v>247</v>
      </c>
      <c r="C74" s="10">
        <v>1</v>
      </c>
      <c r="D74" s="10">
        <v>10</v>
      </c>
      <c r="E7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74" s="10">
        <v>30</v>
      </c>
      <c r="G74" s="11">
        <f>((Таблица1[[#This Row],[Балл]]*Таблица1[[#This Row],[Коэфф]])/Таблица1[[#This Row],[Авторы]])/Таблица1[[#This Row],[Количество аффилиаций]]</f>
        <v>7.8</v>
      </c>
      <c r="H74" s="9" t="s">
        <v>403</v>
      </c>
      <c r="I74" s="10" t="s">
        <v>493</v>
      </c>
      <c r="J74" s="10" t="s">
        <v>494</v>
      </c>
      <c r="K74" s="10">
        <v>1984</v>
      </c>
      <c r="L74" s="10">
        <v>1</v>
      </c>
      <c r="M74" s="10">
        <v>1</v>
      </c>
      <c r="N74" s="10">
        <v>1</v>
      </c>
      <c r="O74" s="10">
        <v>214</v>
      </c>
      <c r="P74" s="12" t="str">
        <f>CONCATENATE(Таблица1[[#This Row],[Ф.И.О.]],"$",Таблица1[[#This Row],[DOI]])</f>
        <v>Светлицкая Татьяна Владимировна$10.1016/j.jseaes.2021.105033</v>
      </c>
      <c r="Q74" s="10">
        <f>SUM(1/(COUNTIF(P:P,Таблица1[[#This Row],[Ф.И.О.+DOI]])))</f>
        <v>1</v>
      </c>
      <c r="R74" s="10">
        <f>SUM(1/(COUNTIF(A:A,Таблица1[[#This Row],[DOI]])))</f>
        <v>0.2</v>
      </c>
      <c r="S74" s="9" t="s">
        <v>540</v>
      </c>
      <c r="T74" s="9" t="s">
        <v>654</v>
      </c>
    </row>
    <row r="75" spans="1:20" x14ac:dyDescent="0.25">
      <c r="A75" s="9" t="s">
        <v>44</v>
      </c>
      <c r="B75" s="10" t="s">
        <v>247</v>
      </c>
      <c r="C75" s="10">
        <v>1</v>
      </c>
      <c r="D75" s="10">
        <v>10</v>
      </c>
      <c r="E7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75" s="10">
        <v>30</v>
      </c>
      <c r="G75" s="11">
        <f>((Таблица1[[#This Row],[Балл]]*Таблица1[[#This Row],[Коэфф]])/Таблица1[[#This Row],[Авторы]])/Таблица1[[#This Row],[Количество аффилиаций]]</f>
        <v>7.8</v>
      </c>
      <c r="H75" s="9" t="s">
        <v>404</v>
      </c>
      <c r="I75" s="10" t="s">
        <v>491</v>
      </c>
      <c r="J75" s="10" t="s">
        <v>494</v>
      </c>
      <c r="K75" s="10">
        <v>1993</v>
      </c>
      <c r="L75" s="10">
        <v>1</v>
      </c>
      <c r="M75" s="10"/>
      <c r="N75" s="10">
        <v>0</v>
      </c>
      <c r="O75" s="10">
        <v>214</v>
      </c>
      <c r="P75" s="12" t="str">
        <f>CONCATENATE(Таблица1[[#This Row],[Ф.И.О.]],"$",Таблица1[[#This Row],[DOI]])</f>
        <v>Фоминых Павел Андреевич$10.1016/j.jseaes.2021.105033</v>
      </c>
      <c r="Q75" s="10">
        <f>SUM(1/(COUNTIF(P:P,Таблица1[[#This Row],[Ф.И.О.+DOI]])))</f>
        <v>1</v>
      </c>
      <c r="R75" s="10">
        <f>SUM(1/(COUNTIF(A:A,Таблица1[[#This Row],[DOI]])))</f>
        <v>0.2</v>
      </c>
      <c r="S75" s="9" t="s">
        <v>540</v>
      </c>
      <c r="T75" s="9" t="s">
        <v>654</v>
      </c>
    </row>
    <row r="76" spans="1:20" x14ac:dyDescent="0.25">
      <c r="A76" s="9" t="s">
        <v>44</v>
      </c>
      <c r="B76" s="10" t="s">
        <v>247</v>
      </c>
      <c r="C76" s="10">
        <v>1</v>
      </c>
      <c r="D76" s="10">
        <v>10</v>
      </c>
      <c r="E7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76" s="10">
        <v>30</v>
      </c>
      <c r="G76" s="11">
        <f>((Таблица1[[#This Row],[Балл]]*Таблица1[[#This Row],[Коэфф]])/Таблица1[[#This Row],[Авторы]])/Таблица1[[#This Row],[Количество аффилиаций]]</f>
        <v>3.9</v>
      </c>
      <c r="H76" s="9" t="s">
        <v>296</v>
      </c>
      <c r="I76" s="10" t="s">
        <v>493</v>
      </c>
      <c r="J76" s="10" t="s">
        <v>494</v>
      </c>
      <c r="K76" s="10">
        <v>1977</v>
      </c>
      <c r="L76" s="10">
        <v>2</v>
      </c>
      <c r="M76" s="10"/>
      <c r="N76" s="10">
        <v>0</v>
      </c>
      <c r="O76" s="10">
        <v>211</v>
      </c>
      <c r="P76" s="12" t="str">
        <f>CONCATENATE(Таблица1[[#This Row],[Ф.И.О.]],"$",Таблица1[[#This Row],[DOI]])</f>
        <v>Шелепаев Роман Аркадиевич$10.1016/j.jseaes.2021.105033</v>
      </c>
      <c r="Q76" s="10">
        <f>SUM(1/(COUNTIF(P:P,Таблица1[[#This Row],[Ф.И.О.+DOI]])))</f>
        <v>1</v>
      </c>
      <c r="R76" s="10">
        <f>SUM(1/(COUNTIF(A:A,Таблица1[[#This Row],[DOI]])))</f>
        <v>0.2</v>
      </c>
      <c r="S76" s="9" t="s">
        <v>540</v>
      </c>
      <c r="T76" s="9" t="s">
        <v>654</v>
      </c>
    </row>
    <row r="77" spans="1:20" x14ac:dyDescent="0.25">
      <c r="A77" s="9" t="s">
        <v>191</v>
      </c>
      <c r="B77" s="10" t="s">
        <v>249</v>
      </c>
      <c r="C77" s="10">
        <v>1</v>
      </c>
      <c r="D77" s="10">
        <v>10</v>
      </c>
      <c r="E7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77" s="10">
        <v>30</v>
      </c>
      <c r="G77" s="11">
        <f>((Таблица1[[#This Row],[Балл]]*Таблица1[[#This Row],[Коэфф]])/Таблица1[[#This Row],[Авторы]])/Таблица1[[#This Row],[Количество аффилиаций]]</f>
        <v>12.6</v>
      </c>
      <c r="H77" s="9" t="s">
        <v>427</v>
      </c>
      <c r="I77" s="10" t="s">
        <v>493</v>
      </c>
      <c r="J77" s="10" t="s">
        <v>494</v>
      </c>
      <c r="K77" s="10">
        <v>1975</v>
      </c>
      <c r="L77" s="10">
        <v>1</v>
      </c>
      <c r="M77" s="10"/>
      <c r="N77" s="10">
        <v>0</v>
      </c>
      <c r="O77" s="10">
        <v>451</v>
      </c>
      <c r="P77" s="12" t="str">
        <f>CONCATENATE(Таблица1[[#This Row],[Ф.И.О.]],"$",Таблица1[[#This Row],[DOI]])</f>
        <v>Головин Александр Викторович$10.1016/j.lithos.2022.106681</v>
      </c>
      <c r="Q77" s="10">
        <f>SUM(1/(COUNTIF(P:P,Таблица1[[#This Row],[Ф.И.О.+DOI]])))</f>
        <v>1</v>
      </c>
      <c r="R77" s="10">
        <f>SUM(1/(COUNTIF(A:A,Таблица1[[#This Row],[DOI]])))</f>
        <v>0.5</v>
      </c>
      <c r="S77" s="9" t="s">
        <v>541</v>
      </c>
      <c r="T77" s="9" t="s">
        <v>813</v>
      </c>
    </row>
    <row r="78" spans="1:20" x14ac:dyDescent="0.25">
      <c r="A78" s="9" t="s">
        <v>191</v>
      </c>
      <c r="B78" s="10" t="s">
        <v>249</v>
      </c>
      <c r="C78" s="10">
        <v>1</v>
      </c>
      <c r="D78" s="10">
        <v>10</v>
      </c>
      <c r="E7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78" s="10">
        <v>30</v>
      </c>
      <c r="G78" s="11">
        <f>((Таблица1[[#This Row],[Балл]]*Таблица1[[#This Row],[Коэфф]])/Таблица1[[#This Row],[Авторы]])/Таблица1[[#This Row],[Количество аффилиаций]]</f>
        <v>12.6</v>
      </c>
      <c r="H78" s="9" t="s">
        <v>428</v>
      </c>
      <c r="I78" s="10" t="s">
        <v>498</v>
      </c>
      <c r="J78" s="10" t="s">
        <v>490</v>
      </c>
      <c r="K78" s="10">
        <v>1974</v>
      </c>
      <c r="L78" s="10">
        <v>1</v>
      </c>
      <c r="M78" s="10"/>
      <c r="N78" s="10">
        <v>0</v>
      </c>
      <c r="O78" s="10">
        <v>452</v>
      </c>
      <c r="P78" s="12" t="str">
        <f>CONCATENATE(Таблица1[[#This Row],[Ф.И.О.]],"$",Таблица1[[#This Row],[DOI]])</f>
        <v>Корсаков Андрей Викторович$10.1016/j.lithos.2022.106681</v>
      </c>
      <c r="Q78" s="10">
        <f>SUM(1/(COUNTIF(P:P,Таблица1[[#This Row],[Ф.И.О.+DOI]])))</f>
        <v>1</v>
      </c>
      <c r="R78" s="10">
        <f>SUM(1/(COUNTIF(A:A,Таблица1[[#This Row],[DOI]])))</f>
        <v>0.5</v>
      </c>
      <c r="S78" s="9" t="s">
        <v>541</v>
      </c>
      <c r="T78" s="9" t="s">
        <v>813</v>
      </c>
    </row>
    <row r="79" spans="1:20" x14ac:dyDescent="0.25">
      <c r="A79" s="9" t="s">
        <v>45</v>
      </c>
      <c r="B79" s="10" t="s">
        <v>249</v>
      </c>
      <c r="C79" s="10">
        <v>1</v>
      </c>
      <c r="D79" s="10">
        <v>6</v>
      </c>
      <c r="E7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79" s="10">
        <v>30</v>
      </c>
      <c r="G79" s="11">
        <f>((Таблица1[[#This Row],[Балл]]*Таблица1[[#This Row],[Коэфф]])/Таблица1[[#This Row],[Авторы]])/Таблица1[[#This Row],[Количество аффилиаций]]</f>
        <v>10.5</v>
      </c>
      <c r="H79" s="9" t="s">
        <v>298</v>
      </c>
      <c r="I79" s="10" t="s">
        <v>493</v>
      </c>
      <c r="J79" s="10" t="s">
        <v>494</v>
      </c>
      <c r="K79" s="10">
        <v>1984</v>
      </c>
      <c r="L79" s="10">
        <v>2</v>
      </c>
      <c r="M79" s="10"/>
      <c r="N79" s="10">
        <v>0</v>
      </c>
      <c r="O79" s="10">
        <v>211</v>
      </c>
      <c r="P79" s="12" t="str">
        <f>CONCATENATE(Таблица1[[#This Row],[Ф.И.О.]],"$",Таблица1[[#This Row],[DOI]])</f>
        <v>Вишневский Андрей Владиславович$10.1016/j.lithos.2022.106801</v>
      </c>
      <c r="Q79" s="10">
        <f>SUM(1/(COUNTIF(P:P,Таблица1[[#This Row],[Ф.И.О.+DOI]])))</f>
        <v>1</v>
      </c>
      <c r="R79" s="10">
        <f>SUM(1/(COUNTIF(A:A,Таблица1[[#This Row],[DOI]])))</f>
        <v>0.2</v>
      </c>
      <c r="S79" s="9" t="s">
        <v>541</v>
      </c>
      <c r="T79" s="9" t="s">
        <v>655</v>
      </c>
    </row>
    <row r="80" spans="1:20" x14ac:dyDescent="0.25">
      <c r="A80" s="9" t="s">
        <v>45</v>
      </c>
      <c r="B80" s="10" t="s">
        <v>249</v>
      </c>
      <c r="C80" s="10">
        <v>1</v>
      </c>
      <c r="D80" s="10">
        <v>6</v>
      </c>
      <c r="E8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80" s="10">
        <v>30</v>
      </c>
      <c r="G80" s="11">
        <f>((Таблица1[[#This Row],[Балл]]*Таблица1[[#This Row],[Коэфф]])/Таблица1[[#This Row],[Авторы]])/Таблица1[[#This Row],[Количество аффилиаций]]</f>
        <v>10.5</v>
      </c>
      <c r="H80" s="9" t="s">
        <v>292</v>
      </c>
      <c r="I80" s="10" t="s">
        <v>497</v>
      </c>
      <c r="J80" s="10" t="s">
        <v>494</v>
      </c>
      <c r="K80" s="10">
        <v>1989</v>
      </c>
      <c r="L80" s="10">
        <v>2</v>
      </c>
      <c r="M80" s="10"/>
      <c r="N80" s="10">
        <v>0</v>
      </c>
      <c r="O80" s="10">
        <v>211</v>
      </c>
      <c r="P80" s="12" t="str">
        <f>CONCATENATE(Таблица1[[#This Row],[Ф.И.О.]],"$",Таблица1[[#This Row],[DOI]])</f>
        <v>Котлер Павел Дмитриевич$10.1016/j.lithos.2022.106801</v>
      </c>
      <c r="Q80" s="10">
        <f>SUM(1/(COUNTIF(P:P,Таблица1[[#This Row],[Ф.И.О.+DOI]])))</f>
        <v>1</v>
      </c>
      <c r="R80" s="10">
        <f>SUM(1/(COUNTIF(A:A,Таблица1[[#This Row],[DOI]])))</f>
        <v>0.2</v>
      </c>
      <c r="S80" s="9" t="s">
        <v>541</v>
      </c>
      <c r="T80" s="9" t="s">
        <v>655</v>
      </c>
    </row>
    <row r="81" spans="1:20" x14ac:dyDescent="0.25">
      <c r="A81" s="9" t="s">
        <v>45</v>
      </c>
      <c r="B81" s="10" t="s">
        <v>249</v>
      </c>
      <c r="C81" s="10">
        <v>1</v>
      </c>
      <c r="D81" s="10">
        <v>6</v>
      </c>
      <c r="E8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81" s="10">
        <v>30</v>
      </c>
      <c r="G81" s="11">
        <f>((Таблица1[[#This Row],[Балл]]*Таблица1[[#This Row],[Коэфф]])/Таблица1[[#This Row],[Авторы]])/Таблица1[[#This Row],[Количество аффилиаций]]</f>
        <v>21</v>
      </c>
      <c r="H81" s="9" t="s">
        <v>466</v>
      </c>
      <c r="I81" s="10" t="s">
        <v>497</v>
      </c>
      <c r="J81" s="10" t="s">
        <v>494</v>
      </c>
      <c r="K81" s="10">
        <v>1989</v>
      </c>
      <c r="L81" s="10">
        <v>1</v>
      </c>
      <c r="M81" s="10"/>
      <c r="N81" s="10">
        <v>0</v>
      </c>
      <c r="O81" s="10">
        <v>212</v>
      </c>
      <c r="P81" s="12" t="str">
        <f>CONCATENATE(Таблица1[[#This Row],[Ф.И.О.]],"$",Таблица1[[#This Row],[DOI]])</f>
        <v>Куликова Анна Викторовна$10.1016/j.lithos.2022.106801</v>
      </c>
      <c r="Q81" s="10">
        <f>SUM(1/(COUNTIF(P:P,Таблица1[[#This Row],[Ф.И.О.+DOI]])))</f>
        <v>1</v>
      </c>
      <c r="R81" s="10">
        <f>SUM(1/(COUNTIF(A:A,Таблица1[[#This Row],[DOI]])))</f>
        <v>0.2</v>
      </c>
      <c r="S81" s="9" t="s">
        <v>541</v>
      </c>
      <c r="T81" s="9" t="s">
        <v>865</v>
      </c>
    </row>
    <row r="82" spans="1:20" x14ac:dyDescent="0.25">
      <c r="A82" s="9" t="s">
        <v>45</v>
      </c>
      <c r="B82" s="10" t="s">
        <v>249</v>
      </c>
      <c r="C82" s="10">
        <v>1</v>
      </c>
      <c r="D82" s="10">
        <v>6</v>
      </c>
      <c r="E8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82" s="10">
        <v>30</v>
      </c>
      <c r="G82" s="11">
        <f>((Таблица1[[#This Row],[Балл]]*Таблица1[[#This Row],[Коэфф]])/Таблица1[[#This Row],[Авторы]])/Таблица1[[#This Row],[Количество аффилиаций]]</f>
        <v>21</v>
      </c>
      <c r="H82" s="9" t="s">
        <v>345</v>
      </c>
      <c r="I82" s="10" t="s">
        <v>497</v>
      </c>
      <c r="J82" s="10" t="s">
        <v>492</v>
      </c>
      <c r="K82" s="10">
        <v>1982</v>
      </c>
      <c r="L82" s="10">
        <v>1</v>
      </c>
      <c r="M82" s="10"/>
      <c r="N82" s="10">
        <v>0</v>
      </c>
      <c r="O82" s="10">
        <v>775</v>
      </c>
      <c r="P82" s="12" t="str">
        <f>CONCATENATE(Таблица1[[#This Row],[Ф.И.О.]],"$",Таблица1[[#This Row],[DOI]])</f>
        <v>Семенова Дина Валерьевна$10.1016/j.lithos.2022.106801</v>
      </c>
      <c r="Q82" s="10">
        <f>SUM(1/(COUNTIF(P:P,Таблица1[[#This Row],[Ф.И.О.+DOI]])))</f>
        <v>1</v>
      </c>
      <c r="R82" s="10">
        <f>SUM(1/(COUNTIF(A:A,Таблица1[[#This Row],[DOI]])))</f>
        <v>0.2</v>
      </c>
      <c r="S82" s="9" t="s">
        <v>541</v>
      </c>
      <c r="T82" s="9" t="s">
        <v>711</v>
      </c>
    </row>
    <row r="83" spans="1:20" x14ac:dyDescent="0.25">
      <c r="A83" s="9" t="s">
        <v>45</v>
      </c>
      <c r="B83" s="10" t="s">
        <v>249</v>
      </c>
      <c r="C83" s="10">
        <v>1</v>
      </c>
      <c r="D83" s="10">
        <v>6</v>
      </c>
      <c r="E8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83" s="10">
        <v>30</v>
      </c>
      <c r="G83" s="11">
        <f>((Таблица1[[#This Row],[Балл]]*Таблица1[[#This Row],[Коэфф]])/Таблица1[[#This Row],[Авторы]])/Таблица1[[#This Row],[Количество аффилиаций]]</f>
        <v>10.5</v>
      </c>
      <c r="H83" s="9" t="s">
        <v>297</v>
      </c>
      <c r="I83" s="10" t="s">
        <v>489</v>
      </c>
      <c r="J83" s="10" t="s">
        <v>490</v>
      </c>
      <c r="K83" s="10">
        <v>1979</v>
      </c>
      <c r="L83" s="10">
        <v>2</v>
      </c>
      <c r="M83" s="10">
        <v>1</v>
      </c>
      <c r="N83" s="10">
        <v>1</v>
      </c>
      <c r="O83" s="10">
        <v>211</v>
      </c>
      <c r="P83" s="12" t="str">
        <f>CONCATENATE(Таблица1[[#This Row],[Ф.И.О.]],"$",Таблица1[[#This Row],[DOI]])</f>
        <v>Хромых Сергей Владимирович$10.1016/j.lithos.2022.106801</v>
      </c>
      <c r="Q83" s="10">
        <f>SUM(1/(COUNTIF(P:P,Таблица1[[#This Row],[Ф.И.О.+DOI]])))</f>
        <v>1</v>
      </c>
      <c r="R83" s="10">
        <f>SUM(1/(COUNTIF(A:A,Таблица1[[#This Row],[DOI]])))</f>
        <v>0.2</v>
      </c>
      <c r="S83" s="9" t="s">
        <v>541</v>
      </c>
      <c r="T83" s="9" t="s">
        <v>655</v>
      </c>
    </row>
    <row r="84" spans="1:20" x14ac:dyDescent="0.25">
      <c r="A84" s="9" t="s">
        <v>26</v>
      </c>
      <c r="B84" s="10" t="s">
        <v>247</v>
      </c>
      <c r="C84" s="10">
        <v>1</v>
      </c>
      <c r="D84" s="10">
        <v>9</v>
      </c>
      <c r="E8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84" s="10">
        <v>30</v>
      </c>
      <c r="G84" s="11">
        <f>((Таблица1[[#This Row],[Балл]]*Таблица1[[#This Row],[Коэфф]])/Таблица1[[#This Row],[Авторы]])/Таблица1[[#This Row],[Количество аффилиаций]]</f>
        <v>4.333333333333333</v>
      </c>
      <c r="H84" s="9" t="s">
        <v>277</v>
      </c>
      <c r="I84" s="10" t="s">
        <v>497</v>
      </c>
      <c r="J84" s="10" t="s">
        <v>494</v>
      </c>
      <c r="K84" s="10">
        <v>1988</v>
      </c>
      <c r="L84" s="10">
        <v>2</v>
      </c>
      <c r="M84" s="10"/>
      <c r="N84" s="10">
        <v>0</v>
      </c>
      <c r="O84" s="10">
        <v>447</v>
      </c>
      <c r="P84" s="12" t="str">
        <f>CONCATENATE(Таблица1[[#This Row],[Ф.И.О.]],"$",Таблица1[[#This Row],[DOI]])</f>
        <v>Голошумова Алина Александровна$10.1016/j.optmat.2022.112050</v>
      </c>
      <c r="Q84" s="10">
        <f>SUM(1/(COUNTIF(P:P,Таблица1[[#This Row],[Ф.И.О.+DOI]])))</f>
        <v>1</v>
      </c>
      <c r="R84" s="10">
        <f>SUM(1/(COUNTIF(A:A,Таблица1[[#This Row],[DOI]])))</f>
        <v>0.33333333333333331</v>
      </c>
      <c r="S84" s="9" t="s">
        <v>525</v>
      </c>
      <c r="T84" s="9" t="s">
        <v>636</v>
      </c>
    </row>
    <row r="85" spans="1:20" x14ac:dyDescent="0.25">
      <c r="A85" s="9" t="s">
        <v>26</v>
      </c>
      <c r="B85" s="10" t="s">
        <v>247</v>
      </c>
      <c r="C85" s="10">
        <v>1</v>
      </c>
      <c r="D85" s="10">
        <v>9</v>
      </c>
      <c r="E8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85" s="10">
        <v>30</v>
      </c>
      <c r="G85" s="11">
        <f>((Таблица1[[#This Row],[Балл]]*Таблица1[[#This Row],[Коэфф]])/Таблица1[[#This Row],[Авторы]])/Таблица1[[#This Row],[Количество аффилиаций]]</f>
        <v>4.333333333333333</v>
      </c>
      <c r="H85" s="9" t="s">
        <v>278</v>
      </c>
      <c r="I85" s="10" t="s">
        <v>489</v>
      </c>
      <c r="J85" s="10" t="s">
        <v>490</v>
      </c>
      <c r="K85" s="10">
        <v>1946</v>
      </c>
      <c r="L85" s="10">
        <v>2</v>
      </c>
      <c r="M85" s="10"/>
      <c r="N85" s="10">
        <v>0</v>
      </c>
      <c r="O85" s="10">
        <v>447</v>
      </c>
      <c r="P85" s="12" t="str">
        <f>CONCATENATE(Таблица1[[#This Row],[Ф.И.О.]],"$",Таблица1[[#This Row],[DOI]])</f>
        <v>Исаенко Людмила Ивановна$10.1016/j.optmat.2022.112050</v>
      </c>
      <c r="Q85" s="10">
        <f>SUM(1/(COUNTIF(P:P,Таблица1[[#This Row],[Ф.И.О.+DOI]])))</f>
        <v>1</v>
      </c>
      <c r="R85" s="10">
        <f>SUM(1/(COUNTIF(A:A,Таблица1[[#This Row],[DOI]])))</f>
        <v>0.33333333333333331</v>
      </c>
      <c r="S85" s="9" t="s">
        <v>525</v>
      </c>
      <c r="T85" s="9" t="s">
        <v>636</v>
      </c>
    </row>
    <row r="86" spans="1:20" x14ac:dyDescent="0.25">
      <c r="A86" s="9" t="s">
        <v>26</v>
      </c>
      <c r="B86" s="10" t="s">
        <v>247</v>
      </c>
      <c r="C86" s="10">
        <v>1</v>
      </c>
      <c r="D86" s="10">
        <v>9</v>
      </c>
      <c r="E8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86" s="10">
        <v>30</v>
      </c>
      <c r="G86" s="11">
        <f>((Таблица1[[#This Row],[Балл]]*Таблица1[[#This Row],[Коэфф]])/Таблица1[[#This Row],[Авторы]])/Таблица1[[#This Row],[Количество аффилиаций]]</f>
        <v>4.333333333333333</v>
      </c>
      <c r="H86" s="9" t="s">
        <v>288</v>
      </c>
      <c r="I86" s="10" t="s">
        <v>493</v>
      </c>
      <c r="J86" s="10" t="s">
        <v>494</v>
      </c>
      <c r="K86" s="10">
        <v>1983</v>
      </c>
      <c r="L86" s="10">
        <v>2</v>
      </c>
      <c r="M86" s="10"/>
      <c r="N86" s="10">
        <v>0</v>
      </c>
      <c r="O86" s="10">
        <v>447</v>
      </c>
      <c r="P86" s="12" t="str">
        <f>CONCATENATE(Таблица1[[#This Row],[Ф.И.О.]],"$",Таблица1[[#This Row],[DOI]])</f>
        <v>Тарасова Александра Юрьевна$10.1016/j.optmat.2022.112050</v>
      </c>
      <c r="Q86" s="10">
        <f>SUM(1/(COUNTIF(P:P,Таблица1[[#This Row],[Ф.И.О.+DOI]])))</f>
        <v>1</v>
      </c>
      <c r="R86" s="10">
        <f>SUM(1/(COUNTIF(A:A,Таблица1[[#This Row],[DOI]])))</f>
        <v>0.33333333333333331</v>
      </c>
      <c r="S86" s="9" t="s">
        <v>525</v>
      </c>
      <c r="T86" s="9" t="s">
        <v>636</v>
      </c>
    </row>
    <row r="87" spans="1:20" x14ac:dyDescent="0.25">
      <c r="A87" s="9" t="s">
        <v>98</v>
      </c>
      <c r="B87" s="10" t="s">
        <v>249</v>
      </c>
      <c r="C87" s="10">
        <v>1</v>
      </c>
      <c r="D87" s="10">
        <v>6</v>
      </c>
      <c r="E8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87" s="10">
        <v>30</v>
      </c>
      <c r="G87" s="11">
        <f>((Таблица1[[#This Row],[Балл]]*Таблица1[[#This Row],[Коэфф]])/Таблица1[[#This Row],[Авторы]])/Таблица1[[#This Row],[Количество аффилиаций]]</f>
        <v>21</v>
      </c>
      <c r="H87" s="9" t="s">
        <v>405</v>
      </c>
      <c r="I87" s="10" t="s">
        <v>498</v>
      </c>
      <c r="J87" s="10" t="s">
        <v>490</v>
      </c>
      <c r="K87" s="10">
        <v>1957</v>
      </c>
      <c r="L87" s="10">
        <v>1</v>
      </c>
      <c r="M87" s="10"/>
      <c r="N87" s="10">
        <v>0</v>
      </c>
      <c r="O87" s="10">
        <v>217</v>
      </c>
      <c r="P87" s="12" t="str">
        <f>CONCATENATE(Таблица1[[#This Row],[Ф.И.О.]],"$",Таблица1[[#This Row],[DOI]])</f>
        <v>Калинин Юрий Александрович$10.1016/j.oregeorev.2022.104706</v>
      </c>
      <c r="Q87" s="10">
        <f>SUM(1/(COUNTIF(P:P,Таблица1[[#This Row],[Ф.И.О.+DOI]])))</f>
        <v>1</v>
      </c>
      <c r="R87" s="10">
        <f>SUM(1/(COUNTIF(A:A,Таблица1[[#This Row],[DOI]])))</f>
        <v>0.5</v>
      </c>
      <c r="S87" s="9" t="s">
        <v>542</v>
      </c>
      <c r="T87" s="9" t="s">
        <v>712</v>
      </c>
    </row>
    <row r="88" spans="1:20" x14ac:dyDescent="0.25">
      <c r="A88" s="9" t="s">
        <v>98</v>
      </c>
      <c r="B88" s="10" t="s">
        <v>249</v>
      </c>
      <c r="C88" s="10">
        <v>1</v>
      </c>
      <c r="D88" s="10">
        <v>6</v>
      </c>
      <c r="E8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88" s="10">
        <v>30</v>
      </c>
      <c r="G88" s="11">
        <f>((Таблица1[[#This Row],[Балл]]*Таблица1[[#This Row],[Коэфф]])/Таблица1[[#This Row],[Авторы]])/Таблица1[[#This Row],[Количество аффилиаций]]</f>
        <v>21</v>
      </c>
      <c r="H88" s="9" t="s">
        <v>345</v>
      </c>
      <c r="I88" s="10" t="s">
        <v>497</v>
      </c>
      <c r="J88" s="10" t="s">
        <v>492</v>
      </c>
      <c r="K88" s="10">
        <v>1982</v>
      </c>
      <c r="L88" s="10">
        <v>1</v>
      </c>
      <c r="M88" s="10"/>
      <c r="N88" s="10">
        <v>0</v>
      </c>
      <c r="O88" s="10">
        <v>775</v>
      </c>
      <c r="P88" s="12" t="str">
        <f>CONCATENATE(Таблица1[[#This Row],[Ф.И.О.]],"$",Таблица1[[#This Row],[DOI]])</f>
        <v>Семенова Дина Валерьевна$10.1016/j.oregeorev.2022.104706</v>
      </c>
      <c r="Q88" s="10">
        <f>SUM(1/(COUNTIF(P:P,Таблица1[[#This Row],[Ф.И.О.+DOI]])))</f>
        <v>1</v>
      </c>
      <c r="R88" s="10">
        <f>SUM(1/(COUNTIF(A:A,Таблица1[[#This Row],[DOI]])))</f>
        <v>0.5</v>
      </c>
      <c r="S88" s="9" t="s">
        <v>542</v>
      </c>
      <c r="T88" s="9" t="s">
        <v>712</v>
      </c>
    </row>
    <row r="89" spans="1:20" x14ac:dyDescent="0.25">
      <c r="A89" s="9" t="s">
        <v>99</v>
      </c>
      <c r="B89" s="10" t="s">
        <v>249</v>
      </c>
      <c r="C89" s="10">
        <v>1</v>
      </c>
      <c r="D89" s="10">
        <v>5</v>
      </c>
      <c r="E8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89" s="10">
        <v>30</v>
      </c>
      <c r="G89" s="11">
        <f>((Таблица1[[#This Row],[Балл]]*Таблица1[[#This Row],[Коэфф]])/Таблица1[[#This Row],[Авторы]])/Таблица1[[#This Row],[Количество аффилиаций]]</f>
        <v>25.2</v>
      </c>
      <c r="H89" s="9" t="s">
        <v>405</v>
      </c>
      <c r="I89" s="10" t="s">
        <v>498</v>
      </c>
      <c r="J89" s="10" t="s">
        <v>490</v>
      </c>
      <c r="K89" s="10">
        <v>1957</v>
      </c>
      <c r="L89" s="10">
        <v>1</v>
      </c>
      <c r="M89" s="10"/>
      <c r="N89" s="10">
        <v>0</v>
      </c>
      <c r="O89" s="10">
        <v>217</v>
      </c>
      <c r="P89" s="12" t="str">
        <f>CONCATENATE(Таблица1[[#This Row],[Ф.И.О.]],"$",Таблица1[[#This Row],[DOI]])</f>
        <v>Калинин Юрий Александрович$10.1016/j.oregeorev.2022.104717</v>
      </c>
      <c r="Q89" s="10">
        <f>SUM(1/(COUNTIF(P:P,Таблица1[[#This Row],[Ф.И.О.+DOI]])))</f>
        <v>1</v>
      </c>
      <c r="R89" s="10">
        <f>SUM(1/(COUNTIF(A:A,Таблица1[[#This Row],[DOI]])))</f>
        <v>0.5</v>
      </c>
      <c r="S89" s="9" t="s">
        <v>542</v>
      </c>
      <c r="T89" s="9" t="s">
        <v>786</v>
      </c>
    </row>
    <row r="90" spans="1:20" x14ac:dyDescent="0.25">
      <c r="A90" s="9" t="s">
        <v>99</v>
      </c>
      <c r="B90" s="10" t="s">
        <v>249</v>
      </c>
      <c r="C90" s="10">
        <v>1</v>
      </c>
      <c r="D90" s="10">
        <v>5</v>
      </c>
      <c r="E9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90" s="10">
        <v>30</v>
      </c>
      <c r="G90" s="11">
        <f>((Таблица1[[#This Row],[Балл]]*Таблица1[[#This Row],[Коэфф]])/Таблица1[[#This Row],[Авторы]])/Таблица1[[#This Row],[Количество аффилиаций]]</f>
        <v>25.2</v>
      </c>
      <c r="H90" s="9" t="s">
        <v>344</v>
      </c>
      <c r="I90" s="10" t="s">
        <v>489</v>
      </c>
      <c r="J90" s="10" t="s">
        <v>490</v>
      </c>
      <c r="K90" s="10">
        <v>1972</v>
      </c>
      <c r="L90" s="10">
        <v>1</v>
      </c>
      <c r="M90" s="10"/>
      <c r="N90" s="10">
        <v>0</v>
      </c>
      <c r="O90" s="10">
        <v>775</v>
      </c>
      <c r="P90" s="12" t="str">
        <f>CONCATENATE(Таблица1[[#This Row],[Ф.И.О.]],"$",Таблица1[[#This Row],[DOI]])</f>
        <v>Реутский Вадим Николаевич$10.1016/j.oregeorev.2022.104717</v>
      </c>
      <c r="Q90" s="10">
        <f>SUM(1/(COUNTIF(P:P,Таблица1[[#This Row],[Ф.И.О.+DOI]])))</f>
        <v>1</v>
      </c>
      <c r="R90" s="10">
        <f>SUM(1/(COUNTIF(A:A,Таблица1[[#This Row],[DOI]])))</f>
        <v>0.5</v>
      </c>
      <c r="S90" s="9" t="s">
        <v>542</v>
      </c>
      <c r="T90" s="9" t="s">
        <v>713</v>
      </c>
    </row>
    <row r="91" spans="1:20" x14ac:dyDescent="0.25">
      <c r="A91" s="9" t="s">
        <v>46</v>
      </c>
      <c r="B91" s="10" t="s">
        <v>249</v>
      </c>
      <c r="C91" s="10">
        <v>1</v>
      </c>
      <c r="D91" s="10">
        <v>8</v>
      </c>
      <c r="E9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91" s="10">
        <v>30</v>
      </c>
      <c r="G91" s="11">
        <f>((Таблица1[[#This Row],[Балл]]*Таблица1[[#This Row],[Коэфф]])/Таблица1[[#This Row],[Авторы]])/Таблица1[[#This Row],[Количество аффилиаций]]</f>
        <v>15.75</v>
      </c>
      <c r="H91" s="9" t="s">
        <v>402</v>
      </c>
      <c r="I91" s="10" t="s">
        <v>493</v>
      </c>
      <c r="J91" s="10" t="s">
        <v>494</v>
      </c>
      <c r="K91" s="10">
        <v>1983</v>
      </c>
      <c r="L91" s="10">
        <v>1</v>
      </c>
      <c r="M91" s="10">
        <v>1</v>
      </c>
      <c r="N91" s="10">
        <v>1</v>
      </c>
      <c r="O91" s="10">
        <v>214</v>
      </c>
      <c r="P91" s="12" t="str">
        <f>CONCATENATE(Таблица1[[#This Row],[Ф.И.О.]],"$",Таблица1[[#This Row],[DOI]])</f>
        <v>Неволько Петр Александрович$10.1016/j.oregeorev.2022.104791</v>
      </c>
      <c r="Q91" s="10">
        <f>SUM(1/(COUNTIF(P:P,Таблица1[[#This Row],[Ф.И.О.+DOI]])))</f>
        <v>1</v>
      </c>
      <c r="R91" s="10">
        <f>SUM(1/(COUNTIF(A:A,Таблица1[[#This Row],[DOI]])))</f>
        <v>0.25</v>
      </c>
      <c r="S91" s="9" t="s">
        <v>542</v>
      </c>
      <c r="T91" s="9" t="s">
        <v>787</v>
      </c>
    </row>
    <row r="92" spans="1:20" x14ac:dyDescent="0.25">
      <c r="A92" s="9" t="s">
        <v>46</v>
      </c>
      <c r="B92" s="10" t="s">
        <v>249</v>
      </c>
      <c r="C92" s="10">
        <v>1</v>
      </c>
      <c r="D92" s="10">
        <v>8</v>
      </c>
      <c r="E9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92" s="10">
        <v>30</v>
      </c>
      <c r="G92" s="11">
        <f>((Таблица1[[#This Row],[Балл]]*Таблица1[[#This Row],[Коэфф]])/Таблица1[[#This Row],[Авторы]])/Таблица1[[#This Row],[Количество аффилиаций]]</f>
        <v>15.75</v>
      </c>
      <c r="H92" s="9" t="s">
        <v>403</v>
      </c>
      <c r="I92" s="10" t="s">
        <v>493</v>
      </c>
      <c r="J92" s="10" t="s">
        <v>494</v>
      </c>
      <c r="K92" s="10">
        <v>1984</v>
      </c>
      <c r="L92" s="10">
        <v>1</v>
      </c>
      <c r="M92" s="10"/>
      <c r="N92" s="10">
        <v>0</v>
      </c>
      <c r="O92" s="10">
        <v>214</v>
      </c>
      <c r="P92" s="12" t="str">
        <f>CONCATENATE(Таблица1[[#This Row],[Ф.И.О.]],"$",Таблица1[[#This Row],[DOI]])</f>
        <v>Светлицкая Татьяна Владимировна$10.1016/j.oregeorev.2022.104791</v>
      </c>
      <c r="Q92" s="10">
        <f>SUM(1/(COUNTIF(P:P,Таблица1[[#This Row],[Ф.И.О.+DOI]])))</f>
        <v>1</v>
      </c>
      <c r="R92" s="10">
        <f>SUM(1/(COUNTIF(A:A,Таблица1[[#This Row],[DOI]])))</f>
        <v>0.25</v>
      </c>
      <c r="S92" s="9" t="s">
        <v>542</v>
      </c>
      <c r="T92" s="9" t="s">
        <v>787</v>
      </c>
    </row>
    <row r="93" spans="1:20" x14ac:dyDescent="0.25">
      <c r="A93" s="9" t="s">
        <v>46</v>
      </c>
      <c r="B93" s="10" t="s">
        <v>249</v>
      </c>
      <c r="C93" s="10">
        <v>1</v>
      </c>
      <c r="D93" s="10">
        <v>8</v>
      </c>
      <c r="E9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93" s="10">
        <v>30</v>
      </c>
      <c r="G93" s="11">
        <f>((Таблица1[[#This Row],[Балл]]*Таблица1[[#This Row],[Коэфф]])/Таблица1[[#This Row],[Авторы]])/Таблица1[[#This Row],[Количество аффилиаций]]</f>
        <v>15.75</v>
      </c>
      <c r="H93" s="9" t="s">
        <v>404</v>
      </c>
      <c r="I93" s="10" t="s">
        <v>491</v>
      </c>
      <c r="J93" s="10" t="s">
        <v>494</v>
      </c>
      <c r="K93" s="10">
        <v>1993</v>
      </c>
      <c r="L93" s="10">
        <v>1</v>
      </c>
      <c r="M93" s="10"/>
      <c r="N93" s="10">
        <v>0</v>
      </c>
      <c r="O93" s="10">
        <v>214</v>
      </c>
      <c r="P93" s="12" t="str">
        <f>CONCATENATE(Таблица1[[#This Row],[Ф.И.О.]],"$",Таблица1[[#This Row],[DOI]])</f>
        <v>Фоминых Павел Андреевич$10.1016/j.oregeorev.2022.104791</v>
      </c>
      <c r="Q93" s="10">
        <f>SUM(1/(COUNTIF(P:P,Таблица1[[#This Row],[Ф.И.О.+DOI]])))</f>
        <v>1</v>
      </c>
      <c r="R93" s="10">
        <f>SUM(1/(COUNTIF(A:A,Таблица1[[#This Row],[DOI]])))</f>
        <v>0.25</v>
      </c>
      <c r="S93" s="9" t="s">
        <v>542</v>
      </c>
      <c r="T93" s="9" t="s">
        <v>787</v>
      </c>
    </row>
    <row r="94" spans="1:20" x14ac:dyDescent="0.25">
      <c r="A94" s="9" t="s">
        <v>46</v>
      </c>
      <c r="B94" s="10" t="s">
        <v>249</v>
      </c>
      <c r="C94" s="10">
        <v>1</v>
      </c>
      <c r="D94" s="10">
        <v>8</v>
      </c>
      <c r="E9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94" s="10">
        <v>30</v>
      </c>
      <c r="G94" s="11">
        <f>((Таблица1[[#This Row],[Балл]]*Таблица1[[#This Row],[Коэфф]])/Таблица1[[#This Row],[Авторы]])/Таблица1[[#This Row],[Количество аффилиаций]]</f>
        <v>15.75</v>
      </c>
      <c r="H94" s="9" t="s">
        <v>296</v>
      </c>
      <c r="I94" s="10" t="s">
        <v>493</v>
      </c>
      <c r="J94" s="10" t="s">
        <v>494</v>
      </c>
      <c r="K94" s="10">
        <v>1977</v>
      </c>
      <c r="L94" s="10">
        <v>1</v>
      </c>
      <c r="M94" s="10"/>
      <c r="N94" s="10">
        <v>0</v>
      </c>
      <c r="O94" s="10">
        <v>211</v>
      </c>
      <c r="P94" s="12" t="str">
        <f>CONCATENATE(Таблица1[[#This Row],[Ф.И.О.]],"$",Таблица1[[#This Row],[DOI]])</f>
        <v>Шелепаев Роман Аркадиевич$10.1016/j.oregeorev.2022.104791</v>
      </c>
      <c r="Q94" s="10">
        <f>SUM(1/(COUNTIF(P:P,Таблица1[[#This Row],[Ф.И.О.+DOI]])))</f>
        <v>1</v>
      </c>
      <c r="R94" s="10">
        <f>SUM(1/(COUNTIF(A:A,Таблица1[[#This Row],[DOI]])))</f>
        <v>0.25</v>
      </c>
      <c r="S94" s="9" t="s">
        <v>542</v>
      </c>
      <c r="T94" s="9" t="s">
        <v>656</v>
      </c>
    </row>
    <row r="95" spans="1:20" x14ac:dyDescent="0.25">
      <c r="A95" s="9" t="s">
        <v>71</v>
      </c>
      <c r="B95" s="10" t="s">
        <v>249</v>
      </c>
      <c r="C95" s="10">
        <v>1</v>
      </c>
      <c r="D95" s="10">
        <v>2</v>
      </c>
      <c r="E9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95" s="10">
        <v>30</v>
      </c>
      <c r="G95" s="11">
        <f>((Таблица1[[#This Row],[Балл]]*Таблица1[[#This Row],[Коэфф]])/Таблица1[[#This Row],[Авторы]])/Таблица1[[#This Row],[Количество аффилиаций]]</f>
        <v>63</v>
      </c>
      <c r="H95" s="9" t="s">
        <v>310</v>
      </c>
      <c r="I95" s="10" t="s">
        <v>498</v>
      </c>
      <c r="J95" s="10" t="s">
        <v>490</v>
      </c>
      <c r="K95" s="10">
        <v>1945</v>
      </c>
      <c r="L95" s="10">
        <v>1</v>
      </c>
      <c r="M95" s="10">
        <v>1</v>
      </c>
      <c r="N95" s="10">
        <v>1</v>
      </c>
      <c r="O95" s="10">
        <v>451</v>
      </c>
      <c r="P95" s="12" t="str">
        <f>CONCATENATE(Таблица1[[#This Row],[Ф.И.О.]],"$",Таблица1[[#This Row],[DOI]])</f>
        <v>Афанасьев Валентин Петрович$10.1016/j.oregeorev.2022.104980</v>
      </c>
      <c r="Q95" s="10">
        <f>SUM(1/(COUNTIF(P:P,Таблица1[[#This Row],[Ф.И.О.+DOI]])))</f>
        <v>1</v>
      </c>
      <c r="R95" s="10">
        <f>SUM(1/(COUNTIF(A:A,Таблица1[[#This Row],[DOI]])))</f>
        <v>0.5</v>
      </c>
      <c r="S95" s="9" t="s">
        <v>542</v>
      </c>
      <c r="T95" s="9" t="s">
        <v>682</v>
      </c>
    </row>
    <row r="96" spans="1:20" x14ac:dyDescent="0.25">
      <c r="A96" s="9" t="s">
        <v>71</v>
      </c>
      <c r="B96" s="10" t="s">
        <v>249</v>
      </c>
      <c r="C96" s="10">
        <v>1</v>
      </c>
      <c r="D96" s="10">
        <v>2</v>
      </c>
      <c r="E9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96" s="10">
        <v>30</v>
      </c>
      <c r="G96" s="11">
        <f>((Таблица1[[#This Row],[Балл]]*Таблица1[[#This Row],[Коэфф]])/Таблица1[[#This Row],[Авторы]])/Таблица1[[#This Row],[Количество аффилиаций]]</f>
        <v>63</v>
      </c>
      <c r="H96" s="9" t="s">
        <v>313</v>
      </c>
      <c r="I96" s="10" t="s">
        <v>498</v>
      </c>
      <c r="J96" s="10" t="s">
        <v>490</v>
      </c>
      <c r="K96" s="10">
        <v>1946</v>
      </c>
      <c r="L96" s="10">
        <v>1</v>
      </c>
      <c r="M96" s="10"/>
      <c r="N96" s="10">
        <v>0</v>
      </c>
      <c r="O96" s="10">
        <v>451</v>
      </c>
      <c r="P96" s="12" t="str">
        <f>CONCATENATE(Таблица1[[#This Row],[Ф.И.О.]],"$",Таблица1[[#This Row],[DOI]])</f>
        <v>Похиленко Николай Петрович$10.1016/j.oregeorev.2022.104980</v>
      </c>
      <c r="Q96" s="10">
        <f>SUM(1/(COUNTIF(P:P,Таблица1[[#This Row],[Ф.И.О.+DOI]])))</f>
        <v>1</v>
      </c>
      <c r="R96" s="10">
        <f>SUM(1/(COUNTIF(A:A,Таблица1[[#This Row],[DOI]])))</f>
        <v>0.5</v>
      </c>
      <c r="S96" s="9" t="s">
        <v>542</v>
      </c>
      <c r="T96" s="9" t="s">
        <v>682</v>
      </c>
    </row>
    <row r="97" spans="1:20" x14ac:dyDescent="0.25">
      <c r="A97" s="9" t="s">
        <v>168</v>
      </c>
      <c r="B97" s="10" t="s">
        <v>249</v>
      </c>
      <c r="C97" s="10">
        <v>1</v>
      </c>
      <c r="D97" s="10">
        <v>2</v>
      </c>
      <c r="E9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97" s="10">
        <v>30</v>
      </c>
      <c r="G97" s="11">
        <f>((Таблица1[[#This Row],[Балл]]*Таблица1[[#This Row],[Коэфф]])/Таблица1[[#This Row],[Авторы]])/Таблица1[[#This Row],[Количество аффилиаций]]</f>
        <v>63</v>
      </c>
      <c r="H97" s="9" t="s">
        <v>402</v>
      </c>
      <c r="I97" s="10" t="s">
        <v>493</v>
      </c>
      <c r="J97" s="10" t="s">
        <v>494</v>
      </c>
      <c r="K97" s="10">
        <v>1983</v>
      </c>
      <c r="L97" s="10">
        <v>1</v>
      </c>
      <c r="M97" s="10"/>
      <c r="N97" s="10">
        <v>0</v>
      </c>
      <c r="O97" s="10">
        <v>214</v>
      </c>
      <c r="P97" s="12" t="str">
        <f>CONCATENATE(Таблица1[[#This Row],[Ф.И.О.]],"$",Таблица1[[#This Row],[DOI]])</f>
        <v>Неволько Петр Александрович$10.1016/j.oregeorev.2022.105108</v>
      </c>
      <c r="Q97" s="10">
        <f>SUM(1/(COUNTIF(P:P,Таблица1[[#This Row],[Ф.И.О.+DOI]])))</f>
        <v>1</v>
      </c>
      <c r="R97" s="10">
        <f>SUM(1/(COUNTIF(A:A,Таблица1[[#This Row],[DOI]])))</f>
        <v>0.5</v>
      </c>
      <c r="S97" s="9" t="s">
        <v>542</v>
      </c>
      <c r="T97" s="9" t="s">
        <v>788</v>
      </c>
    </row>
    <row r="98" spans="1:20" x14ac:dyDescent="0.25">
      <c r="A98" s="9" t="s">
        <v>168</v>
      </c>
      <c r="B98" s="10" t="s">
        <v>249</v>
      </c>
      <c r="C98" s="10">
        <v>1</v>
      </c>
      <c r="D98" s="10">
        <v>2</v>
      </c>
      <c r="E9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98" s="10">
        <v>30</v>
      </c>
      <c r="G98" s="11">
        <f>((Таблица1[[#This Row],[Балл]]*Таблица1[[#This Row],[Коэфф]])/Таблица1[[#This Row],[Авторы]])/Таблица1[[#This Row],[Количество аффилиаций]]</f>
        <v>63</v>
      </c>
      <c r="H98" s="9" t="s">
        <v>403</v>
      </c>
      <c r="I98" s="10" t="s">
        <v>493</v>
      </c>
      <c r="J98" s="10" t="s">
        <v>494</v>
      </c>
      <c r="K98" s="10">
        <v>1984</v>
      </c>
      <c r="L98" s="10">
        <v>1</v>
      </c>
      <c r="M98" s="10">
        <v>1</v>
      </c>
      <c r="N98" s="10">
        <v>1</v>
      </c>
      <c r="O98" s="10">
        <v>214</v>
      </c>
      <c r="P98" s="12" t="str">
        <f>CONCATENATE(Таблица1[[#This Row],[Ф.И.О.]],"$",Таблица1[[#This Row],[DOI]])</f>
        <v>Светлицкая Татьяна Владимировна$10.1016/j.oregeorev.2022.105108</v>
      </c>
      <c r="Q98" s="10">
        <f>SUM(1/(COUNTIF(P:P,Таблица1[[#This Row],[Ф.И.О.+DOI]])))</f>
        <v>1</v>
      </c>
      <c r="R98" s="10">
        <f>SUM(1/(COUNTIF(A:A,Таблица1[[#This Row],[DOI]])))</f>
        <v>0.5</v>
      </c>
      <c r="S98" s="9" t="s">
        <v>542</v>
      </c>
      <c r="T98" s="9" t="s">
        <v>788</v>
      </c>
    </row>
    <row r="99" spans="1:20" x14ac:dyDescent="0.25">
      <c r="A99" s="9" t="s">
        <v>88</v>
      </c>
      <c r="B99" s="10" t="s">
        <v>247</v>
      </c>
      <c r="C99" s="10">
        <v>1</v>
      </c>
      <c r="D99" s="10">
        <v>4</v>
      </c>
      <c r="E9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99" s="10">
        <v>30</v>
      </c>
      <c r="G99" s="11">
        <f>((Таблица1[[#This Row],[Балл]]*Таблица1[[#This Row],[Коэфф]])/Таблица1[[#This Row],[Авторы]])/Таблица1[[#This Row],[Количество аффилиаций]]</f>
        <v>9.75</v>
      </c>
      <c r="H99" s="9" t="s">
        <v>330</v>
      </c>
      <c r="I99" s="10" t="s">
        <v>493</v>
      </c>
      <c r="J99" s="10" t="s">
        <v>494</v>
      </c>
      <c r="K99" s="10">
        <v>1976</v>
      </c>
      <c r="L99" s="10">
        <v>2</v>
      </c>
      <c r="M99" s="10"/>
      <c r="N99" s="10">
        <v>0</v>
      </c>
      <c r="O99" s="10">
        <v>453</v>
      </c>
      <c r="P99" s="12" t="str">
        <f>CONCATENATE(Таблица1[[#This Row],[Ф.И.О.]],"$",Таблица1[[#This Row],[DOI]])</f>
        <v>Рагозин Алексей Львович$10.1016/j.precamres.2021.106512</v>
      </c>
      <c r="Q99" s="10">
        <f>SUM(1/(COUNTIF(P:P,Таблица1[[#This Row],[Ф.И.О.+DOI]])))</f>
        <v>1</v>
      </c>
      <c r="R99" s="10">
        <f>SUM(1/(COUNTIF(A:A,Таблица1[[#This Row],[DOI]])))</f>
        <v>0.5</v>
      </c>
      <c r="S99" s="9" t="s">
        <v>554</v>
      </c>
      <c r="T99" s="9" t="s">
        <v>699</v>
      </c>
    </row>
    <row r="100" spans="1:20" x14ac:dyDescent="0.25">
      <c r="A100" s="9" t="s">
        <v>88</v>
      </c>
      <c r="B100" s="10" t="s">
        <v>247</v>
      </c>
      <c r="C100" s="10">
        <v>1</v>
      </c>
      <c r="D100" s="10">
        <v>4</v>
      </c>
      <c r="E10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100" s="10">
        <v>30</v>
      </c>
      <c r="G100" s="11">
        <f>((Таблица1[[#This Row],[Балл]]*Таблица1[[#This Row],[Коэфф]])/Таблица1[[#This Row],[Авторы]])/Таблица1[[#This Row],[Количество аффилиаций]]</f>
        <v>6.5</v>
      </c>
      <c r="H100" s="9" t="s">
        <v>331</v>
      </c>
      <c r="I100" s="10" t="s">
        <v>498</v>
      </c>
      <c r="J100" s="10" t="s">
        <v>490</v>
      </c>
      <c r="K100" s="10">
        <v>1949</v>
      </c>
      <c r="L100" s="10">
        <v>3</v>
      </c>
      <c r="M100" s="10">
        <v>1</v>
      </c>
      <c r="N100" s="10">
        <v>1</v>
      </c>
      <c r="O100" s="10">
        <v>453</v>
      </c>
      <c r="P100" s="12" t="str">
        <f>CONCATENATE(Таблица1[[#This Row],[Ф.И.О.]],"$",Таблица1[[#This Row],[DOI]])</f>
        <v>Шацкий Владислав Станиславович$10.1016/j.precamres.2021.106512</v>
      </c>
      <c r="Q100" s="10">
        <f>SUM(1/(COUNTIF(P:P,Таблица1[[#This Row],[Ф.И.О.+DOI]])))</f>
        <v>1</v>
      </c>
      <c r="R100" s="10">
        <f>SUM(1/(COUNTIF(A:A,Таблица1[[#This Row],[DOI]])))</f>
        <v>0.5</v>
      </c>
      <c r="S100" s="9" t="s">
        <v>554</v>
      </c>
      <c r="T100" s="9" t="s">
        <v>699</v>
      </c>
    </row>
    <row r="101" spans="1:20" x14ac:dyDescent="0.25">
      <c r="A101" s="9" t="s">
        <v>205</v>
      </c>
      <c r="B101" s="10" t="s">
        <v>249</v>
      </c>
      <c r="C101" s="10">
        <v>1</v>
      </c>
      <c r="D101" s="10">
        <v>9</v>
      </c>
      <c r="E10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01" s="10">
        <v>30</v>
      </c>
      <c r="G101" s="11">
        <f>((Таблица1[[#This Row],[Балл]]*Таблица1[[#This Row],[Коэфф]])/Таблица1[[#This Row],[Авторы]])/Таблица1[[#This Row],[Количество аффилиаций]]</f>
        <v>14</v>
      </c>
      <c r="H101" s="9" t="s">
        <v>443</v>
      </c>
      <c r="I101" s="10" t="s">
        <v>497</v>
      </c>
      <c r="J101" s="10" t="s">
        <v>492</v>
      </c>
      <c r="K101" s="10">
        <v>1987</v>
      </c>
      <c r="L101" s="10">
        <v>1</v>
      </c>
      <c r="M101" s="10"/>
      <c r="N101" s="10">
        <v>0</v>
      </c>
      <c r="O101" s="10">
        <v>224</v>
      </c>
      <c r="P101" s="12" t="str">
        <f>CONCATENATE(Таблица1[[#This Row],[Ф.И.О.]],"$",Таблица1[[#This Row],[DOI]])</f>
        <v>Вольвах Анна Олеговна$10.1016/j.quageo.2022.101384</v>
      </c>
      <c r="Q101" s="10">
        <f>SUM(1/(COUNTIF(P:P,Таблица1[[#This Row],[Ф.И.О.+DOI]])))</f>
        <v>1</v>
      </c>
      <c r="R101" s="10">
        <f>SUM(1/(COUNTIF(A:A,Таблица1[[#This Row],[DOI]])))</f>
        <v>0.2</v>
      </c>
      <c r="S101" s="9" t="s">
        <v>593</v>
      </c>
      <c r="T101" s="9" t="s">
        <v>832</v>
      </c>
    </row>
    <row r="102" spans="1:20" x14ac:dyDescent="0.25">
      <c r="A102" s="9" t="s">
        <v>205</v>
      </c>
      <c r="B102" s="10" t="s">
        <v>249</v>
      </c>
      <c r="C102" s="10">
        <v>1</v>
      </c>
      <c r="D102" s="10">
        <v>9</v>
      </c>
      <c r="E10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02" s="10">
        <v>30</v>
      </c>
      <c r="G102" s="11">
        <f>((Таблица1[[#This Row],[Балл]]*Таблица1[[#This Row],[Коэфф]])/Таблица1[[#This Row],[Авторы]])/Таблица1[[#This Row],[Количество аффилиаций]]</f>
        <v>14</v>
      </c>
      <c r="H102" s="9" t="s">
        <v>444</v>
      </c>
      <c r="I102" s="10" t="s">
        <v>491</v>
      </c>
      <c r="J102" s="10" t="s">
        <v>492</v>
      </c>
      <c r="K102" s="10">
        <v>1991</v>
      </c>
      <c r="L102" s="10">
        <v>1</v>
      </c>
      <c r="M102" s="10"/>
      <c r="N102" s="10">
        <v>0</v>
      </c>
      <c r="O102" s="10">
        <v>224</v>
      </c>
      <c r="P102" s="12" t="str">
        <f>CONCATENATE(Таблица1[[#This Row],[Ф.И.О.]],"$",Таблица1[[#This Row],[DOI]])</f>
        <v>Вольвах Николай Евгеньевич$10.1016/j.quageo.2022.101384</v>
      </c>
      <c r="Q102" s="10">
        <f>SUM(1/(COUNTIF(P:P,Таблица1[[#This Row],[Ф.И.О.+DOI]])))</f>
        <v>1</v>
      </c>
      <c r="R102" s="10">
        <f>SUM(1/(COUNTIF(A:A,Таблица1[[#This Row],[DOI]])))</f>
        <v>0.2</v>
      </c>
      <c r="S102" s="9" t="s">
        <v>593</v>
      </c>
      <c r="T102" s="9" t="s">
        <v>832</v>
      </c>
    </row>
    <row r="103" spans="1:20" x14ac:dyDescent="0.25">
      <c r="A103" s="9" t="s">
        <v>205</v>
      </c>
      <c r="B103" s="10" t="s">
        <v>249</v>
      </c>
      <c r="C103" s="10">
        <v>1</v>
      </c>
      <c r="D103" s="10">
        <v>9</v>
      </c>
      <c r="E10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03" s="10">
        <v>30</v>
      </c>
      <c r="G103" s="11">
        <f>((Таблица1[[#This Row],[Балл]]*Таблица1[[#This Row],[Коэфф]])/Таблица1[[#This Row],[Авторы]])/Таблица1[[#This Row],[Количество аффилиаций]]</f>
        <v>14</v>
      </c>
      <c r="H103" s="9" t="s">
        <v>445</v>
      </c>
      <c r="I103" s="10" t="s">
        <v>489</v>
      </c>
      <c r="J103" s="10" t="s">
        <v>490</v>
      </c>
      <c r="K103" s="10">
        <v>1948</v>
      </c>
      <c r="L103" s="10">
        <v>1</v>
      </c>
      <c r="M103" s="10"/>
      <c r="N103" s="10">
        <v>0</v>
      </c>
      <c r="O103" s="10">
        <v>224</v>
      </c>
      <c r="P103" s="12" t="str">
        <f>CONCATENATE(Таблица1[[#This Row],[Ф.И.О.]],"$",Таблица1[[#This Row],[DOI]])</f>
        <v>Зыкин Владимир Сергеевич$10.1016/j.quageo.2022.101384</v>
      </c>
      <c r="Q103" s="10">
        <f>SUM(1/(COUNTIF(P:P,Таблица1[[#This Row],[Ф.И.О.+DOI]])))</f>
        <v>1</v>
      </c>
      <c r="R103" s="10">
        <f>SUM(1/(COUNTIF(A:A,Таблица1[[#This Row],[DOI]])))</f>
        <v>0.2</v>
      </c>
      <c r="S103" s="9" t="s">
        <v>593</v>
      </c>
      <c r="T103" s="9" t="s">
        <v>832</v>
      </c>
    </row>
    <row r="104" spans="1:20" x14ac:dyDescent="0.25">
      <c r="A104" s="9" t="s">
        <v>205</v>
      </c>
      <c r="B104" s="10" t="s">
        <v>249</v>
      </c>
      <c r="C104" s="10">
        <v>1</v>
      </c>
      <c r="D104" s="10">
        <v>9</v>
      </c>
      <c r="E10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04" s="10">
        <v>30</v>
      </c>
      <c r="G104" s="11">
        <f>((Таблица1[[#This Row],[Балл]]*Таблица1[[#This Row],[Коэфф]])/Таблица1[[#This Row],[Авторы]])/Таблица1[[#This Row],[Количество аффилиаций]]</f>
        <v>14</v>
      </c>
      <c r="H104" s="9" t="s">
        <v>446</v>
      </c>
      <c r="I104" s="10" t="s">
        <v>489</v>
      </c>
      <c r="J104" s="10" t="s">
        <v>490</v>
      </c>
      <c r="K104" s="10">
        <v>1946</v>
      </c>
      <c r="L104" s="10">
        <v>1</v>
      </c>
      <c r="M104" s="10"/>
      <c r="N104" s="10">
        <v>0</v>
      </c>
      <c r="O104" s="10">
        <v>224</v>
      </c>
      <c r="P104" s="12" t="str">
        <f>CONCATENATE(Таблица1[[#This Row],[Ф.И.О.]],"$",Таблица1[[#This Row],[DOI]])</f>
        <v>Зыкина Валентина Семеновна$10.1016/j.quageo.2022.101384</v>
      </c>
      <c r="Q104" s="10">
        <f>SUM(1/(COUNTIF(P:P,Таблица1[[#This Row],[Ф.И.О.+DOI]])))</f>
        <v>1</v>
      </c>
      <c r="R104" s="10">
        <f>SUM(1/(COUNTIF(A:A,Таблица1[[#This Row],[DOI]])))</f>
        <v>0.2</v>
      </c>
      <c r="S104" s="9" t="s">
        <v>593</v>
      </c>
      <c r="T104" s="9" t="s">
        <v>832</v>
      </c>
    </row>
    <row r="105" spans="1:20" x14ac:dyDescent="0.25">
      <c r="A105" s="9" t="s">
        <v>205</v>
      </c>
      <c r="B105" s="10" t="s">
        <v>249</v>
      </c>
      <c r="C105" s="10">
        <v>1</v>
      </c>
      <c r="D105" s="10">
        <v>9</v>
      </c>
      <c r="E10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05" s="10">
        <v>30</v>
      </c>
      <c r="G105" s="11">
        <f>((Таблица1[[#This Row],[Балл]]*Таблица1[[#This Row],[Коэфф]])/Таблица1[[#This Row],[Авторы]])/Таблица1[[#This Row],[Количество аффилиаций]]</f>
        <v>14</v>
      </c>
      <c r="H105" s="9" t="s">
        <v>447</v>
      </c>
      <c r="I105" s="10" t="s">
        <v>493</v>
      </c>
      <c r="J105" s="10" t="s">
        <v>494</v>
      </c>
      <c r="K105" s="10">
        <v>1991</v>
      </c>
      <c r="L105" s="10">
        <v>1</v>
      </c>
      <c r="M105" s="10"/>
      <c r="N105" s="10">
        <v>0</v>
      </c>
      <c r="O105" s="10">
        <v>224</v>
      </c>
      <c r="P105" s="12" t="str">
        <f>CONCATENATE(Таблица1[[#This Row],[Ф.И.О.]],"$",Таблица1[[#This Row],[DOI]])</f>
        <v>Маликов Дмитрий Геннадьевич$10.1016/j.quageo.2022.101384</v>
      </c>
      <c r="Q105" s="10">
        <f>SUM(1/(COUNTIF(P:P,Таблица1[[#This Row],[Ф.И.О.+DOI]])))</f>
        <v>1</v>
      </c>
      <c r="R105" s="10">
        <f>SUM(1/(COUNTIF(A:A,Таблица1[[#This Row],[DOI]])))</f>
        <v>0.2</v>
      </c>
      <c r="S105" s="9" t="s">
        <v>593</v>
      </c>
      <c r="T105" s="9" t="s">
        <v>832</v>
      </c>
    </row>
    <row r="106" spans="1:20" x14ac:dyDescent="0.25">
      <c r="A106" s="9" t="s">
        <v>206</v>
      </c>
      <c r="B106" s="10" t="s">
        <v>248</v>
      </c>
      <c r="C106" s="10">
        <v>1</v>
      </c>
      <c r="D106" s="10">
        <v>6</v>
      </c>
      <c r="E10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06" s="10">
        <v>30</v>
      </c>
      <c r="G106" s="11">
        <f>((Таблица1[[#This Row],[Балл]]*Таблица1[[#This Row],[Коэфф]])/Таблица1[[#This Row],[Авторы]])/Таблица1[[#This Row],[Количество аффилиаций]]</f>
        <v>7.5</v>
      </c>
      <c r="H106" s="9" t="s">
        <v>443</v>
      </c>
      <c r="I106" s="10" t="s">
        <v>497</v>
      </c>
      <c r="J106" s="10" t="s">
        <v>492</v>
      </c>
      <c r="K106" s="10">
        <v>1987</v>
      </c>
      <c r="L106" s="10">
        <v>1</v>
      </c>
      <c r="M106" s="10"/>
      <c r="N106" s="10">
        <v>0</v>
      </c>
      <c r="O106" s="10">
        <v>224</v>
      </c>
      <c r="P106" s="12" t="str">
        <f>CONCATENATE(Таблица1[[#This Row],[Ф.И.О.]],"$",Таблица1[[#This Row],[DOI]])</f>
        <v>Вольвах Анна Олеговна$10.1016/j.quaint.2020.10.069</v>
      </c>
      <c r="Q106" s="10">
        <f>SUM(1/(COUNTIF(P:P,Таблица1[[#This Row],[Ф.И.О.+DOI]])))</f>
        <v>1</v>
      </c>
      <c r="R106" s="10">
        <f>SUM(1/(COUNTIF(A:A,Таблица1[[#This Row],[DOI]])))</f>
        <v>0.33333333333333331</v>
      </c>
      <c r="S106" s="9" t="s">
        <v>594</v>
      </c>
      <c r="T106" s="9" t="s">
        <v>833</v>
      </c>
    </row>
    <row r="107" spans="1:20" x14ac:dyDescent="0.25">
      <c r="A107" s="9" t="s">
        <v>206</v>
      </c>
      <c r="B107" s="10" t="s">
        <v>248</v>
      </c>
      <c r="C107" s="10">
        <v>1</v>
      </c>
      <c r="D107" s="10">
        <v>6</v>
      </c>
      <c r="E10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07" s="10">
        <v>30</v>
      </c>
      <c r="G107" s="11">
        <f>((Таблица1[[#This Row],[Балл]]*Таблица1[[#This Row],[Коэфф]])/Таблица1[[#This Row],[Авторы]])/Таблица1[[#This Row],[Количество аффилиаций]]</f>
        <v>3.75</v>
      </c>
      <c r="H107" s="9" t="s">
        <v>445</v>
      </c>
      <c r="I107" s="10" t="s">
        <v>489</v>
      </c>
      <c r="J107" s="10" t="s">
        <v>490</v>
      </c>
      <c r="K107" s="10">
        <v>1948</v>
      </c>
      <c r="L107" s="10">
        <v>2</v>
      </c>
      <c r="M107" s="10"/>
      <c r="N107" s="10">
        <v>0</v>
      </c>
      <c r="O107" s="10">
        <v>224</v>
      </c>
      <c r="P107" s="12" t="str">
        <f>CONCATENATE(Таблица1[[#This Row],[Ф.И.О.]],"$",Таблица1[[#This Row],[DOI]])</f>
        <v>Зыкин Владимир Сергеевич$10.1016/j.quaint.2020.10.069</v>
      </c>
      <c r="Q107" s="10">
        <f>SUM(1/(COUNTIF(P:P,Таблица1[[#This Row],[Ф.И.О.+DOI]])))</f>
        <v>1</v>
      </c>
      <c r="R107" s="10">
        <f>SUM(1/(COUNTIF(A:A,Таблица1[[#This Row],[DOI]])))</f>
        <v>0.33333333333333331</v>
      </c>
      <c r="S107" s="9" t="s">
        <v>594</v>
      </c>
      <c r="T107" s="9" t="s">
        <v>833</v>
      </c>
    </row>
    <row r="108" spans="1:20" x14ac:dyDescent="0.25">
      <c r="A108" s="9" t="s">
        <v>206</v>
      </c>
      <c r="B108" s="10" t="s">
        <v>248</v>
      </c>
      <c r="C108" s="10">
        <v>1</v>
      </c>
      <c r="D108" s="10">
        <v>6</v>
      </c>
      <c r="E10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08" s="10">
        <v>30</v>
      </c>
      <c r="G108" s="11">
        <f>((Таблица1[[#This Row],[Балл]]*Таблица1[[#This Row],[Коэфф]])/Таблица1[[#This Row],[Авторы]])/Таблица1[[#This Row],[Количество аффилиаций]]</f>
        <v>7.5</v>
      </c>
      <c r="H108" s="9" t="s">
        <v>446</v>
      </c>
      <c r="I108" s="10" t="s">
        <v>489</v>
      </c>
      <c r="J108" s="10" t="s">
        <v>490</v>
      </c>
      <c r="K108" s="10">
        <v>1946</v>
      </c>
      <c r="L108" s="10">
        <v>1</v>
      </c>
      <c r="M108" s="10">
        <v>1</v>
      </c>
      <c r="N108" s="10">
        <v>1</v>
      </c>
      <c r="O108" s="10">
        <v>224</v>
      </c>
      <c r="P108" s="12" t="str">
        <f>CONCATENATE(Таблица1[[#This Row],[Ф.И.О.]],"$",Таблица1[[#This Row],[DOI]])</f>
        <v>Зыкина Валентина Семеновна$10.1016/j.quaint.2020.10.069</v>
      </c>
      <c r="Q108" s="10">
        <f>SUM(1/(COUNTIF(P:P,Таблица1[[#This Row],[Ф.И.О.+DOI]])))</f>
        <v>1</v>
      </c>
      <c r="R108" s="10">
        <f>SUM(1/(COUNTIF(A:A,Таблица1[[#This Row],[DOI]])))</f>
        <v>0.33333333333333331</v>
      </c>
      <c r="S108" s="9" t="s">
        <v>594</v>
      </c>
      <c r="T108" s="9" t="s">
        <v>833</v>
      </c>
    </row>
    <row r="109" spans="1:20" x14ac:dyDescent="0.25">
      <c r="A109" s="9" t="s">
        <v>207</v>
      </c>
      <c r="B109" s="10" t="s">
        <v>248</v>
      </c>
      <c r="C109" s="10">
        <v>1</v>
      </c>
      <c r="D109" s="10">
        <v>5</v>
      </c>
      <c r="E10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09" s="10">
        <v>30</v>
      </c>
      <c r="G109" s="11">
        <f>((Таблица1[[#This Row],[Балл]]*Таблица1[[#This Row],[Коэфф]])/Таблица1[[#This Row],[Авторы]])/Таблица1[[#This Row],[Количество аффилиаций]]</f>
        <v>9</v>
      </c>
      <c r="H109" s="9" t="s">
        <v>443</v>
      </c>
      <c r="I109" s="10" t="s">
        <v>497</v>
      </c>
      <c r="J109" s="10" t="s">
        <v>492</v>
      </c>
      <c r="K109" s="10">
        <v>1987</v>
      </c>
      <c r="L109" s="10">
        <v>1</v>
      </c>
      <c r="M109" s="10">
        <v>1</v>
      </c>
      <c r="N109" s="10">
        <v>1</v>
      </c>
      <c r="O109" s="10">
        <v>224</v>
      </c>
      <c r="P109" s="12" t="str">
        <f>CONCATENATE(Таблица1[[#This Row],[Ф.И.О.]],"$",Таблица1[[#This Row],[DOI]])</f>
        <v>Вольвах Анна Олеговна$10.1016/j.quaint.2021.06.026</v>
      </c>
      <c r="Q109" s="10">
        <f>SUM(1/(COUNTIF(P:P,Таблица1[[#This Row],[Ф.И.О.+DOI]])))</f>
        <v>1</v>
      </c>
      <c r="R109" s="10">
        <f>SUM(1/(COUNTIF(A:A,Таблица1[[#This Row],[DOI]])))</f>
        <v>0.33333333333333331</v>
      </c>
      <c r="S109" s="9" t="s">
        <v>594</v>
      </c>
      <c r="T109" s="9" t="s">
        <v>834</v>
      </c>
    </row>
    <row r="110" spans="1:20" x14ac:dyDescent="0.25">
      <c r="A110" s="9" t="s">
        <v>207</v>
      </c>
      <c r="B110" s="10" t="s">
        <v>248</v>
      </c>
      <c r="C110" s="10">
        <v>1</v>
      </c>
      <c r="D110" s="10">
        <v>5</v>
      </c>
      <c r="E11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10" s="10">
        <v>30</v>
      </c>
      <c r="G110" s="11">
        <f>((Таблица1[[#This Row],[Балл]]*Таблица1[[#This Row],[Коэфф]])/Таблица1[[#This Row],[Авторы]])/Таблица1[[#This Row],[Количество аффилиаций]]</f>
        <v>9</v>
      </c>
      <c r="H110" s="9" t="s">
        <v>444</v>
      </c>
      <c r="I110" s="10" t="s">
        <v>491</v>
      </c>
      <c r="J110" s="10" t="s">
        <v>492</v>
      </c>
      <c r="K110" s="10">
        <v>1991</v>
      </c>
      <c r="L110" s="10">
        <v>1</v>
      </c>
      <c r="M110" s="10"/>
      <c r="N110" s="10">
        <v>0</v>
      </c>
      <c r="O110" s="10">
        <v>224</v>
      </c>
      <c r="P110" s="12" t="str">
        <f>CONCATENATE(Таблица1[[#This Row],[Ф.И.О.]],"$",Таблица1[[#This Row],[DOI]])</f>
        <v>Вольвах Николай Евгеньевич$10.1016/j.quaint.2021.06.026</v>
      </c>
      <c r="Q110" s="10">
        <f>SUM(1/(COUNTIF(P:P,Таблица1[[#This Row],[Ф.И.О.+DOI]])))</f>
        <v>1</v>
      </c>
      <c r="R110" s="10">
        <f>SUM(1/(COUNTIF(A:A,Таблица1[[#This Row],[DOI]])))</f>
        <v>0.33333333333333331</v>
      </c>
      <c r="S110" s="9" t="s">
        <v>594</v>
      </c>
      <c r="T110" s="9" t="s">
        <v>834</v>
      </c>
    </row>
    <row r="111" spans="1:20" x14ac:dyDescent="0.25">
      <c r="A111" s="9" t="s">
        <v>207</v>
      </c>
      <c r="B111" s="10" t="s">
        <v>248</v>
      </c>
      <c r="C111" s="10">
        <v>1</v>
      </c>
      <c r="D111" s="10">
        <v>5</v>
      </c>
      <c r="E11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11" s="10">
        <v>30</v>
      </c>
      <c r="G111" s="11">
        <f>((Таблица1[[#This Row],[Балл]]*Таблица1[[#This Row],[Коэфф]])/Таблица1[[#This Row],[Авторы]])/Таблица1[[#This Row],[Количество аффилиаций]]</f>
        <v>9</v>
      </c>
      <c r="H111" s="9" t="s">
        <v>448</v>
      </c>
      <c r="I111" s="10" t="s">
        <v>497</v>
      </c>
      <c r="J111" s="10" t="s">
        <v>492</v>
      </c>
      <c r="K111" s="10">
        <v>1979</v>
      </c>
      <c r="L111" s="10">
        <v>1</v>
      </c>
      <c r="M111" s="10"/>
      <c r="N111" s="10">
        <v>0</v>
      </c>
      <c r="O111" s="10">
        <v>224</v>
      </c>
      <c r="P111" s="12" t="str">
        <f>CONCATENATE(Таблица1[[#This Row],[Ф.И.О.]],"$",Таблица1[[#This Row],[DOI]])</f>
        <v>Овчинников Иван Юрьевич$10.1016/j.quaint.2021.06.026</v>
      </c>
      <c r="Q111" s="10">
        <f>SUM(1/(COUNTIF(P:P,Таблица1[[#This Row],[Ф.И.О.+DOI]])))</f>
        <v>1</v>
      </c>
      <c r="R111" s="10">
        <f>SUM(1/(COUNTIF(A:A,Таблица1[[#This Row],[DOI]])))</f>
        <v>0.33333333333333331</v>
      </c>
      <c r="S111" s="9" t="s">
        <v>594</v>
      </c>
      <c r="T111" s="9" t="s">
        <v>834</v>
      </c>
    </row>
    <row r="112" spans="1:20" x14ac:dyDescent="0.25">
      <c r="A112" s="9" t="s">
        <v>3</v>
      </c>
      <c r="B112" s="10" t="s">
        <v>249</v>
      </c>
      <c r="C112" s="10">
        <v>1</v>
      </c>
      <c r="D112" s="10">
        <v>5</v>
      </c>
      <c r="E11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12" s="10">
        <v>30</v>
      </c>
      <c r="G112" s="11">
        <f>((Таблица1[[#This Row],[Балл]]*Таблица1[[#This Row],[Коэфф]])/Таблица1[[#This Row],[Авторы]])/Таблица1[[#This Row],[Количество аффилиаций]]</f>
        <v>25.2</v>
      </c>
      <c r="H112" s="9" t="s">
        <v>260</v>
      </c>
      <c r="I112" s="10" t="s">
        <v>491</v>
      </c>
      <c r="J112" s="10" t="s">
        <v>492</v>
      </c>
      <c r="K112" s="10">
        <v>1993</v>
      </c>
      <c r="L112" s="10">
        <v>1</v>
      </c>
      <c r="M112" s="10">
        <v>1</v>
      </c>
      <c r="N112" s="10">
        <v>1</v>
      </c>
      <c r="O112" s="10">
        <v>440</v>
      </c>
      <c r="P112" s="12" t="str">
        <f>CONCATENATE(Таблица1[[#This Row],[Ф.И.О.]],"$",Таблица1[[#This Row],[DOI]])</f>
        <v>Бородина Ульяна Олеговна$10.1016/j.saa.2022.120979</v>
      </c>
      <c r="Q112" s="10">
        <f>SUM(1/(COUNTIF(P:P,Таблица1[[#This Row],[Ф.И.О.+DOI]])))</f>
        <v>1</v>
      </c>
      <c r="R112" s="10">
        <f>SUM(1/(COUNTIF(A:A,Таблица1[[#This Row],[DOI]])))</f>
        <v>0.5</v>
      </c>
      <c r="S112" s="9" t="s">
        <v>508</v>
      </c>
      <c r="T112" s="9" t="s">
        <v>613</v>
      </c>
    </row>
    <row r="113" spans="1:20" x14ac:dyDescent="0.25">
      <c r="A113" s="9" t="s">
        <v>3</v>
      </c>
      <c r="B113" s="10" t="s">
        <v>249</v>
      </c>
      <c r="C113" s="10">
        <v>1</v>
      </c>
      <c r="D113" s="10">
        <v>5</v>
      </c>
      <c r="E11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13" s="10">
        <v>30</v>
      </c>
      <c r="G113" s="11">
        <f>((Таблица1[[#This Row],[Балл]]*Таблица1[[#This Row],[Коэфф]])/Таблица1[[#This Row],[Авторы]])/Таблица1[[#This Row],[Количество аффилиаций]]</f>
        <v>25.2</v>
      </c>
      <c r="H113" s="9" t="s">
        <v>261</v>
      </c>
      <c r="I113" s="10" t="s">
        <v>493</v>
      </c>
      <c r="J113" s="10" t="s">
        <v>494</v>
      </c>
      <c r="K113" s="10">
        <v>1957</v>
      </c>
      <c r="L113" s="10">
        <v>1</v>
      </c>
      <c r="M113" s="10"/>
      <c r="N113" s="10">
        <v>0</v>
      </c>
      <c r="O113" s="10">
        <v>440</v>
      </c>
      <c r="P113" s="12" t="str">
        <f>CONCATENATE(Таблица1[[#This Row],[Ф.И.О.]],"$",Таблица1[[#This Row],[DOI]])</f>
        <v>Горяйнов Сергей Владимирович$10.1016/j.saa.2022.120979</v>
      </c>
      <c r="Q113" s="10">
        <f>SUM(1/(COUNTIF(P:P,Таблица1[[#This Row],[Ф.И.О.+DOI]])))</f>
        <v>1</v>
      </c>
      <c r="R113" s="10">
        <f>SUM(1/(COUNTIF(A:A,Таблица1[[#This Row],[DOI]])))</f>
        <v>0.5</v>
      </c>
      <c r="S113" s="9" t="s">
        <v>508</v>
      </c>
      <c r="T113" s="9" t="s">
        <v>613</v>
      </c>
    </row>
    <row r="114" spans="1:20" x14ac:dyDescent="0.25">
      <c r="A114" s="9" t="s">
        <v>89</v>
      </c>
      <c r="B114" s="10" t="s">
        <v>247</v>
      </c>
      <c r="C114" s="10">
        <v>1</v>
      </c>
      <c r="D114" s="10">
        <v>3</v>
      </c>
      <c r="E11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114" s="10">
        <v>30</v>
      </c>
      <c r="G114" s="11">
        <f>((Таблица1[[#This Row],[Балл]]*Таблица1[[#This Row],[Коэфф]])/Таблица1[[#This Row],[Авторы]])/Таблица1[[#This Row],[Количество аффилиаций]]</f>
        <v>26</v>
      </c>
      <c r="H114" s="9" t="s">
        <v>332</v>
      </c>
      <c r="I114" s="10" t="s">
        <v>493</v>
      </c>
      <c r="J114" s="10" t="s">
        <v>490</v>
      </c>
      <c r="K114" s="10">
        <v>1949</v>
      </c>
      <c r="L114" s="10">
        <v>1</v>
      </c>
      <c r="M114" s="10">
        <v>1</v>
      </c>
      <c r="N114" s="10">
        <v>1</v>
      </c>
      <c r="O114" s="10">
        <v>453</v>
      </c>
      <c r="P114" s="12" t="str">
        <f>CONCATENATE(Таблица1[[#This Row],[Ф.И.О.]],"$",Таблица1[[#This Row],[DOI]])</f>
        <v>Машковцев Рудольф Иванович$10.1016/j.solidstatesciences.2022.106833</v>
      </c>
      <c r="Q114" s="10">
        <f>SUM(1/(COUNTIF(P:P,Таблица1[[#This Row],[Ф.И.О.+DOI]])))</f>
        <v>1</v>
      </c>
      <c r="R114" s="10">
        <f>SUM(1/(COUNTIF(A:A,Таблица1[[#This Row],[DOI]])))</f>
        <v>1</v>
      </c>
      <c r="S114" s="9" t="s">
        <v>552</v>
      </c>
      <c r="T114" s="9" t="s">
        <v>700</v>
      </c>
    </row>
    <row r="115" spans="1:20" x14ac:dyDescent="0.25">
      <c r="A115" s="9" t="s">
        <v>100</v>
      </c>
      <c r="B115" s="10" t="s">
        <v>247</v>
      </c>
      <c r="C115" s="10">
        <v>1</v>
      </c>
      <c r="D115" s="10">
        <v>8</v>
      </c>
      <c r="E11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115" s="10">
        <v>30</v>
      </c>
      <c r="G115" s="11">
        <f>((Таблица1[[#This Row],[Балл]]*Таблица1[[#This Row],[Коэфф]])/Таблица1[[#This Row],[Авторы]])/Таблица1[[#This Row],[Количество аффилиаций]]</f>
        <v>9.75</v>
      </c>
      <c r="H115" s="9" t="s">
        <v>346</v>
      </c>
      <c r="I115" s="10" t="s">
        <v>493</v>
      </c>
      <c r="J115" s="10" t="s">
        <v>494</v>
      </c>
      <c r="K115" s="10">
        <v>1980</v>
      </c>
      <c r="L115" s="10">
        <v>1</v>
      </c>
      <c r="M115" s="10"/>
      <c r="N115" s="10">
        <v>0</v>
      </c>
      <c r="O115" s="10">
        <v>775</v>
      </c>
      <c r="P115" s="12" t="str">
        <f>CONCATENATE(Таблица1[[#This Row],[Ф.И.О.]],"$",Таблица1[[#This Row],[DOI]])</f>
        <v>Юдин Денис Сергеевич$10.1016/j.tecto.2022.229385</v>
      </c>
      <c r="Q115" s="10">
        <f>SUM(1/(COUNTIF(P:P,Таблица1[[#This Row],[Ф.И.О.+DOI]])))</f>
        <v>1</v>
      </c>
      <c r="R115" s="10">
        <f>SUM(1/(COUNTIF(A:A,Таблица1[[#This Row],[DOI]])))</f>
        <v>1</v>
      </c>
      <c r="S115" s="9" t="s">
        <v>562</v>
      </c>
      <c r="T115" s="9" t="s">
        <v>714</v>
      </c>
    </row>
    <row r="116" spans="1:20" x14ac:dyDescent="0.25">
      <c r="A116" s="9" t="s">
        <v>214</v>
      </c>
      <c r="B116" s="10" t="s">
        <v>249</v>
      </c>
      <c r="C116" s="10">
        <v>1</v>
      </c>
      <c r="D116" s="10">
        <v>6</v>
      </c>
      <c r="E11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16" s="10">
        <v>30</v>
      </c>
      <c r="G116" s="11">
        <f>((Таблица1[[#This Row],[Балл]]*Таблица1[[#This Row],[Коэфф]])/Таблица1[[#This Row],[Авторы]])/Таблица1[[#This Row],[Количество аффилиаций]]</f>
        <v>21</v>
      </c>
      <c r="H116" s="9" t="s">
        <v>452</v>
      </c>
      <c r="I116" s="10" t="s">
        <v>489</v>
      </c>
      <c r="J116" s="10" t="s">
        <v>490</v>
      </c>
      <c r="K116" s="10">
        <v>1958</v>
      </c>
      <c r="L116" s="10">
        <v>1</v>
      </c>
      <c r="M116" s="10">
        <v>1</v>
      </c>
      <c r="N116" s="10">
        <v>1</v>
      </c>
      <c r="O116" s="10">
        <v>284</v>
      </c>
      <c r="P116" s="12" t="str">
        <f>CONCATENATE(Таблица1[[#This Row],[Ф.И.О.]],"$",Таблица1[[#This Row],[DOI]])</f>
        <v>Кузьмин Ярослав Всеволодович$10.1017/RDC.2021.71</v>
      </c>
      <c r="Q116" s="10">
        <f>SUM(1/(COUNTIF(P:P,Таблица1[[#This Row],[Ф.И.О.+DOI]])))</f>
        <v>1</v>
      </c>
      <c r="R116" s="10">
        <f>SUM(1/(COUNTIF(A:A,Таблица1[[#This Row],[DOI]])))</f>
        <v>1</v>
      </c>
      <c r="S116" s="9" t="s">
        <v>597</v>
      </c>
      <c r="T116" s="9" t="s">
        <v>845</v>
      </c>
    </row>
    <row r="117" spans="1:20" x14ac:dyDescent="0.25">
      <c r="A117" s="9" t="s">
        <v>215</v>
      </c>
      <c r="B117" s="10" t="s">
        <v>249</v>
      </c>
      <c r="C117" s="10">
        <v>1</v>
      </c>
      <c r="D117" s="10">
        <v>9</v>
      </c>
      <c r="E11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17" s="10">
        <v>30</v>
      </c>
      <c r="G117" s="11">
        <f>((Таблица1[[#This Row],[Балл]]*Таблица1[[#This Row],[Коэфф]])/Таблица1[[#This Row],[Авторы]])/Таблица1[[#This Row],[Количество аффилиаций]]</f>
        <v>14</v>
      </c>
      <c r="H117" s="9" t="s">
        <v>452</v>
      </c>
      <c r="I117" s="10" t="s">
        <v>489</v>
      </c>
      <c r="J117" s="10" t="s">
        <v>490</v>
      </c>
      <c r="K117" s="10">
        <v>1958</v>
      </c>
      <c r="L117" s="10">
        <v>1</v>
      </c>
      <c r="M117" s="10">
        <v>1</v>
      </c>
      <c r="N117" s="10">
        <v>1</v>
      </c>
      <c r="O117" s="10">
        <v>284</v>
      </c>
      <c r="P117" s="12" t="str">
        <f>CONCATENATE(Таблица1[[#This Row],[Ф.И.О.]],"$",Таблица1[[#This Row],[DOI]])</f>
        <v>Кузьмин Ярослав Всеволодович$10.1017/RDC.2022.61</v>
      </c>
      <c r="Q117" s="10">
        <f>SUM(1/(COUNTIF(P:P,Таблица1[[#This Row],[Ф.И.О.+DOI]])))</f>
        <v>1</v>
      </c>
      <c r="R117" s="10">
        <f>SUM(1/(COUNTIF(A:A,Таблица1[[#This Row],[DOI]])))</f>
        <v>1</v>
      </c>
      <c r="S117" s="9" t="s">
        <v>597</v>
      </c>
      <c r="T117" s="9" t="s">
        <v>846</v>
      </c>
    </row>
    <row r="118" spans="1:20" x14ac:dyDescent="0.25">
      <c r="A118" s="9" t="s">
        <v>27</v>
      </c>
      <c r="B118" s="10" t="s">
        <v>249</v>
      </c>
      <c r="C118" s="10">
        <v>1</v>
      </c>
      <c r="D118" s="10">
        <v>6</v>
      </c>
      <c r="E11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18" s="10">
        <v>30</v>
      </c>
      <c r="G118" s="11">
        <f>((Таблица1[[#This Row],[Балл]]*Таблица1[[#This Row],[Коэфф]])/Таблица1[[#This Row],[Авторы]])/Таблица1[[#This Row],[Количество аффилиаций]]</f>
        <v>7</v>
      </c>
      <c r="H118" s="9" t="s">
        <v>282</v>
      </c>
      <c r="I118" s="10" t="s">
        <v>493</v>
      </c>
      <c r="J118" s="10" t="s">
        <v>494</v>
      </c>
      <c r="K118" s="10">
        <v>1982</v>
      </c>
      <c r="L118" s="10">
        <v>3</v>
      </c>
      <c r="M118" s="10"/>
      <c r="N118" s="10">
        <v>0</v>
      </c>
      <c r="O118" s="10">
        <v>447</v>
      </c>
      <c r="P118" s="12" t="str">
        <f>CONCATENATE(Таблица1[[#This Row],[Ф.И.О.]],"$",Таблица1[[#This Row],[DOI]])</f>
        <v>Кох Константин Александрович$10.1021/acs.cgd.2c00431</v>
      </c>
      <c r="Q118" s="10">
        <f>SUM(1/(COUNTIF(P:P,Таблица1[[#This Row],[Ф.И.О.+DOI]])))</f>
        <v>1</v>
      </c>
      <c r="R118" s="10">
        <f>SUM(1/(COUNTIF(A:A,Таблица1[[#This Row],[DOI]])))</f>
        <v>1</v>
      </c>
      <c r="S118" s="9" t="s">
        <v>526</v>
      </c>
      <c r="T118" s="9" t="s">
        <v>637</v>
      </c>
    </row>
    <row r="119" spans="1:20" x14ac:dyDescent="0.25">
      <c r="A119" s="9" t="s">
        <v>28</v>
      </c>
      <c r="B119" s="10" t="s">
        <v>249</v>
      </c>
      <c r="C119" s="10">
        <v>1</v>
      </c>
      <c r="D119" s="10">
        <v>13</v>
      </c>
      <c r="E11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19" s="10">
        <v>30</v>
      </c>
      <c r="G119" s="11">
        <f>((Таблица1[[#This Row],[Балл]]*Таблица1[[#This Row],[Коэфф]])/Таблица1[[#This Row],[Авторы]])/Таблица1[[#This Row],[Количество аффилиаций]]</f>
        <v>4.8461538461538458</v>
      </c>
      <c r="H119" s="9" t="s">
        <v>480</v>
      </c>
      <c r="I119" s="10" t="s">
        <v>493</v>
      </c>
      <c r="J119" s="10" t="s">
        <v>494</v>
      </c>
      <c r="K119" s="10">
        <v>1984</v>
      </c>
      <c r="L119" s="10">
        <v>2</v>
      </c>
      <c r="M119" s="10"/>
      <c r="N119" s="10">
        <v>0</v>
      </c>
      <c r="O119" s="10">
        <v>454</v>
      </c>
      <c r="P119" s="12" t="str">
        <f>CONCATENATE(Таблица1[[#This Row],[Ф.И.О.]],"$",Таблица1[[#This Row],[DOI]])</f>
        <v>Гаврюшкин Павел Николаевич$10.1021/acs.inorgchem.2c00596</v>
      </c>
      <c r="Q119" s="10">
        <f>SUM(1/(COUNTIF(P:P,Таблица1[[#This Row],[Ф.И.О.+DOI]])))</f>
        <v>1</v>
      </c>
      <c r="R119" s="10">
        <f>SUM(1/(COUNTIF(A:A,Таблица1[[#This Row],[DOI]])))</f>
        <v>0.125</v>
      </c>
      <c r="S119" s="9" t="s">
        <v>527</v>
      </c>
      <c r="T119" s="9" t="s">
        <v>883</v>
      </c>
    </row>
    <row r="120" spans="1:20" x14ac:dyDescent="0.25">
      <c r="A120" s="9" t="s">
        <v>28</v>
      </c>
      <c r="B120" s="10" t="s">
        <v>249</v>
      </c>
      <c r="C120" s="10">
        <v>1</v>
      </c>
      <c r="D120" s="10">
        <v>13</v>
      </c>
      <c r="E12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20" s="10">
        <v>30</v>
      </c>
      <c r="G120" s="11">
        <f>((Таблица1[[#This Row],[Балл]]*Таблица1[[#This Row],[Коэфф]])/Таблица1[[#This Row],[Авторы]])/Таблица1[[#This Row],[Количество аффилиаций]]</f>
        <v>9.6923076923076916</v>
      </c>
      <c r="H120" s="9" t="s">
        <v>289</v>
      </c>
      <c r="I120" s="10" t="s">
        <v>491</v>
      </c>
      <c r="J120" s="10" t="s">
        <v>492</v>
      </c>
      <c r="K120" s="10">
        <v>1993</v>
      </c>
      <c r="L120" s="10">
        <v>1</v>
      </c>
      <c r="M120" s="10"/>
      <c r="N120" s="10">
        <v>0</v>
      </c>
      <c r="O120" s="10">
        <v>447</v>
      </c>
      <c r="P120" s="12" t="str">
        <f>CONCATENATE(Таблица1[[#This Row],[Ф.И.О.]],"$",Таблица1[[#This Row],[DOI]])</f>
        <v>Гореявчева Анастасия Александровна$10.1021/acs.inorgchem.2c00596</v>
      </c>
      <c r="Q120" s="10">
        <f>SUM(1/(COUNTIF(P:P,Таблица1[[#This Row],[Ф.И.О.+DOI]])))</f>
        <v>1</v>
      </c>
      <c r="R120" s="10">
        <f>SUM(1/(COUNTIF(A:A,Таблица1[[#This Row],[DOI]])))</f>
        <v>0.125</v>
      </c>
      <c r="S120" s="9" t="s">
        <v>527</v>
      </c>
      <c r="T120" s="9" t="s">
        <v>638</v>
      </c>
    </row>
    <row r="121" spans="1:20" x14ac:dyDescent="0.25">
      <c r="A121" s="9" t="s">
        <v>28</v>
      </c>
      <c r="B121" s="10" t="s">
        <v>249</v>
      </c>
      <c r="C121" s="10">
        <v>1</v>
      </c>
      <c r="D121" s="10">
        <v>13</v>
      </c>
      <c r="E12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21" s="10">
        <v>30</v>
      </c>
      <c r="G121" s="11">
        <f>((Таблица1[[#This Row],[Балл]]*Таблица1[[#This Row],[Коэфф]])/Таблица1[[#This Row],[Авторы]])/Таблица1[[#This Row],[Количество аффилиаций]]</f>
        <v>9.6923076923076916</v>
      </c>
      <c r="H121" s="9" t="s">
        <v>284</v>
      </c>
      <c r="I121" s="10" t="s">
        <v>495</v>
      </c>
      <c r="J121" s="10" t="s">
        <v>492</v>
      </c>
      <c r="K121" s="10">
        <v>1950</v>
      </c>
      <c r="L121" s="10">
        <v>1</v>
      </c>
      <c r="M121" s="10"/>
      <c r="N121" s="10">
        <v>0</v>
      </c>
      <c r="O121" s="10">
        <v>447</v>
      </c>
      <c r="P121" s="12" t="str">
        <f>CONCATENATE(Таблица1[[#This Row],[Ф.И.О.]],"$",Таблица1[[#This Row],[DOI]])</f>
        <v>Кононова Надежда Георгиевна$10.1021/acs.inorgchem.2c00596</v>
      </c>
      <c r="Q121" s="10">
        <f>SUM(1/(COUNTIF(P:P,Таблица1[[#This Row],[Ф.И.О.+DOI]])))</f>
        <v>1</v>
      </c>
      <c r="R121" s="10">
        <f>SUM(1/(COUNTIF(A:A,Таблица1[[#This Row],[DOI]])))</f>
        <v>0.125</v>
      </c>
      <c r="S121" s="9" t="s">
        <v>527</v>
      </c>
      <c r="T121" s="9" t="s">
        <v>638</v>
      </c>
    </row>
    <row r="122" spans="1:20" x14ac:dyDescent="0.25">
      <c r="A122" s="9" t="s">
        <v>28</v>
      </c>
      <c r="B122" s="10" t="s">
        <v>249</v>
      </c>
      <c r="C122" s="10">
        <v>1</v>
      </c>
      <c r="D122" s="10">
        <v>13</v>
      </c>
      <c r="E12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22" s="10">
        <v>30</v>
      </c>
      <c r="G122" s="11">
        <f>((Таблица1[[#This Row],[Балл]]*Таблица1[[#This Row],[Коэфф]])/Таблица1[[#This Row],[Авторы]])/Таблица1[[#This Row],[Количество аффилиаций]]</f>
        <v>9.6923076923076916</v>
      </c>
      <c r="H122" s="9" t="s">
        <v>285</v>
      </c>
      <c r="I122" s="10" t="s">
        <v>496</v>
      </c>
      <c r="J122" s="10" t="s">
        <v>490</v>
      </c>
      <c r="K122" s="10">
        <v>1956</v>
      </c>
      <c r="L122" s="10">
        <v>1</v>
      </c>
      <c r="M122" s="10"/>
      <c r="N122" s="10">
        <v>0</v>
      </c>
      <c r="O122" s="10">
        <v>447</v>
      </c>
      <c r="P122" s="12" t="str">
        <f>CONCATENATE(Таблица1[[#This Row],[Ф.И.О.]],"$",Таблица1[[#This Row],[DOI]])</f>
        <v>Кох Александр Егорович$10.1021/acs.inorgchem.2c00596</v>
      </c>
      <c r="Q122" s="10">
        <f>SUM(1/(COUNTIF(P:P,Таблица1[[#This Row],[Ф.И.О.+DOI]])))</f>
        <v>1</v>
      </c>
      <c r="R122" s="10">
        <f>SUM(1/(COUNTIF(A:A,Таблица1[[#This Row],[DOI]])))</f>
        <v>0.125</v>
      </c>
      <c r="S122" s="9" t="s">
        <v>527</v>
      </c>
      <c r="T122" s="9" t="s">
        <v>638</v>
      </c>
    </row>
    <row r="123" spans="1:20" x14ac:dyDescent="0.25">
      <c r="A123" s="9" t="s">
        <v>28</v>
      </c>
      <c r="B123" s="10" t="s">
        <v>249</v>
      </c>
      <c r="C123" s="10">
        <v>1</v>
      </c>
      <c r="D123" s="10">
        <v>13</v>
      </c>
      <c r="E12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23" s="10">
        <v>30</v>
      </c>
      <c r="G123" s="11">
        <f>((Таблица1[[#This Row],[Балл]]*Таблица1[[#This Row],[Коэфф]])/Таблица1[[#This Row],[Авторы]])/Таблица1[[#This Row],[Количество аффилиаций]]</f>
        <v>3.2307692307692304</v>
      </c>
      <c r="H123" s="9" t="s">
        <v>282</v>
      </c>
      <c r="I123" s="10" t="s">
        <v>493</v>
      </c>
      <c r="J123" s="10" t="s">
        <v>494</v>
      </c>
      <c r="K123" s="10">
        <v>1982</v>
      </c>
      <c r="L123" s="10">
        <v>3</v>
      </c>
      <c r="M123" s="10"/>
      <c r="N123" s="10">
        <v>0</v>
      </c>
      <c r="O123" s="10">
        <v>447</v>
      </c>
      <c r="P123" s="12" t="str">
        <f>CONCATENATE(Таблица1[[#This Row],[Ф.И.О.]],"$",Таблица1[[#This Row],[DOI]])</f>
        <v>Кох Константин Александрович$10.1021/acs.inorgchem.2c00596</v>
      </c>
      <c r="Q123" s="10">
        <f>SUM(1/(COUNTIF(P:P,Таблица1[[#This Row],[Ф.И.О.+DOI]])))</f>
        <v>1</v>
      </c>
      <c r="R123" s="10">
        <f>SUM(1/(COUNTIF(A:A,Таблица1[[#This Row],[DOI]])))</f>
        <v>0.125</v>
      </c>
      <c r="S123" s="9" t="s">
        <v>527</v>
      </c>
      <c r="T123" s="9" t="s">
        <v>638</v>
      </c>
    </row>
    <row r="124" spans="1:20" x14ac:dyDescent="0.25">
      <c r="A124" s="9" t="s">
        <v>28</v>
      </c>
      <c r="B124" s="10" t="s">
        <v>249</v>
      </c>
      <c r="C124" s="10">
        <v>1</v>
      </c>
      <c r="D124" s="10">
        <v>13</v>
      </c>
      <c r="E12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24" s="10">
        <v>30</v>
      </c>
      <c r="G124" s="11">
        <f>((Таблица1[[#This Row],[Балл]]*Таблица1[[#This Row],[Коэфф]])/Таблица1[[#This Row],[Авторы]])/Таблица1[[#This Row],[Количество аффилиаций]]</f>
        <v>9.6923076923076916</v>
      </c>
      <c r="H124" s="9" t="s">
        <v>286</v>
      </c>
      <c r="I124" s="10" t="s">
        <v>497</v>
      </c>
      <c r="J124" s="10" t="s">
        <v>494</v>
      </c>
      <c r="K124" s="10">
        <v>1991</v>
      </c>
      <c r="L124" s="10">
        <v>1</v>
      </c>
      <c r="M124" s="10">
        <v>1</v>
      </c>
      <c r="N124" s="10">
        <v>1</v>
      </c>
      <c r="O124" s="10">
        <v>447</v>
      </c>
      <c r="P124" s="12" t="str">
        <f>CONCATENATE(Таблица1[[#This Row],[Ф.И.О.]],"$",Таблица1[[#This Row],[DOI]])</f>
        <v>Кузнецов Артем Борисович$10.1021/acs.inorgchem.2c00596</v>
      </c>
      <c r="Q124" s="10">
        <f>SUM(1/(COUNTIF(P:P,Таблица1[[#This Row],[Ф.И.О.+DOI]])))</f>
        <v>1</v>
      </c>
      <c r="R124" s="10">
        <f>SUM(1/(COUNTIF(A:A,Таблица1[[#This Row],[DOI]])))</f>
        <v>0.125</v>
      </c>
      <c r="S124" s="9" t="s">
        <v>527</v>
      </c>
      <c r="T124" s="9" t="s">
        <v>638</v>
      </c>
    </row>
    <row r="125" spans="1:20" x14ac:dyDescent="0.25">
      <c r="A125" s="9" t="s">
        <v>28</v>
      </c>
      <c r="B125" s="10" t="s">
        <v>249</v>
      </c>
      <c r="C125" s="10">
        <v>1</v>
      </c>
      <c r="D125" s="10">
        <v>13</v>
      </c>
      <c r="E12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25" s="10">
        <v>30</v>
      </c>
      <c r="G125" s="11">
        <f>((Таблица1[[#This Row],[Балл]]*Таблица1[[#This Row],[Коэфф]])/Таблица1[[#This Row],[Авторы]])/Таблица1[[#This Row],[Количество аффилиаций]]</f>
        <v>9.6923076923076916</v>
      </c>
      <c r="H125" s="9" t="s">
        <v>481</v>
      </c>
      <c r="I125" s="10" t="s">
        <v>491</v>
      </c>
      <c r="J125" s="10" t="s">
        <v>492</v>
      </c>
      <c r="K125" s="10">
        <v>1993</v>
      </c>
      <c r="L125" s="10">
        <v>1</v>
      </c>
      <c r="M125" s="10"/>
      <c r="N125" s="10">
        <v>0</v>
      </c>
      <c r="O125" s="10">
        <v>454</v>
      </c>
      <c r="P125" s="12" t="str">
        <f>CONCATENATE(Таблица1[[#This Row],[Ф.И.О.]],"$",Таблица1[[#This Row],[DOI]])</f>
        <v>Сагатов Нурсултан $10.1021/acs.inorgchem.2c00596</v>
      </c>
      <c r="Q125" s="10">
        <f>SUM(1/(COUNTIF(P:P,Таблица1[[#This Row],[Ф.И.О.+DOI]])))</f>
        <v>1</v>
      </c>
      <c r="R125" s="10">
        <f>SUM(1/(COUNTIF(A:A,Таблица1[[#This Row],[DOI]])))</f>
        <v>0.125</v>
      </c>
      <c r="S125" s="9" t="s">
        <v>527</v>
      </c>
      <c r="T125" s="9" t="s">
        <v>883</v>
      </c>
    </row>
    <row r="126" spans="1:20" x14ac:dyDescent="0.25">
      <c r="A126" s="9" t="s">
        <v>28</v>
      </c>
      <c r="B126" s="10" t="s">
        <v>249</v>
      </c>
      <c r="C126" s="10">
        <v>1</v>
      </c>
      <c r="D126" s="10">
        <v>13</v>
      </c>
      <c r="E12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26" s="10">
        <v>30</v>
      </c>
      <c r="G126" s="11">
        <f>((Таблица1[[#This Row],[Балл]]*Таблица1[[#This Row],[Коэфф]])/Таблица1[[#This Row],[Авторы]])/Таблица1[[#This Row],[Количество аффилиаций]]</f>
        <v>9.6923076923076916</v>
      </c>
      <c r="H126" s="9" t="s">
        <v>287</v>
      </c>
      <c r="I126" s="10" t="s">
        <v>493</v>
      </c>
      <c r="J126" s="10" t="s">
        <v>494</v>
      </c>
      <c r="K126" s="10">
        <v>1952</v>
      </c>
      <c r="L126" s="10">
        <v>1</v>
      </c>
      <c r="M126" s="10"/>
      <c r="N126" s="10">
        <v>0</v>
      </c>
      <c r="O126" s="10">
        <v>447</v>
      </c>
      <c r="P126" s="12" t="str">
        <f>CONCATENATE(Таблица1[[#This Row],[Ф.И.О.]],"$",Таблица1[[#This Row],[DOI]])</f>
        <v>Шевченко Вячеслав Сергеевич$10.1021/acs.inorgchem.2c00596</v>
      </c>
      <c r="Q126" s="10">
        <f>SUM(1/(COUNTIF(P:P,Таблица1[[#This Row],[Ф.И.О.+DOI]])))</f>
        <v>1</v>
      </c>
      <c r="R126" s="10">
        <f>SUM(1/(COUNTIF(A:A,Таблица1[[#This Row],[DOI]])))</f>
        <v>0.125</v>
      </c>
      <c r="S126" s="9" t="s">
        <v>527</v>
      </c>
      <c r="T126" s="9" t="s">
        <v>638</v>
      </c>
    </row>
    <row r="127" spans="1:20" x14ac:dyDescent="0.25">
      <c r="A127" s="9" t="s">
        <v>241</v>
      </c>
      <c r="B127" s="10" t="s">
        <v>249</v>
      </c>
      <c r="C127" s="10">
        <v>1</v>
      </c>
      <c r="D127" s="10">
        <v>4</v>
      </c>
      <c r="E12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27" s="10">
        <v>30</v>
      </c>
      <c r="G127" s="11">
        <f>((Таблица1[[#This Row],[Балл]]*Таблица1[[#This Row],[Коэфф]])/Таблица1[[#This Row],[Авторы]])/Таблица1[[#This Row],[Количество аффилиаций]]</f>
        <v>10.5</v>
      </c>
      <c r="H127" s="9" t="s">
        <v>482</v>
      </c>
      <c r="I127" s="10" t="s">
        <v>489</v>
      </c>
      <c r="J127" s="10" t="s">
        <v>490</v>
      </c>
      <c r="K127" s="10">
        <v>1973</v>
      </c>
      <c r="L127" s="10">
        <v>3</v>
      </c>
      <c r="M127" s="10">
        <v>1</v>
      </c>
      <c r="N127" s="10">
        <v>1</v>
      </c>
      <c r="O127" s="10">
        <v>454</v>
      </c>
      <c r="P127" s="12" t="str">
        <f>CONCATENATE(Таблица1[[#This Row],[Ф.И.О.]],"$",Таблица1[[#This Row],[DOI]])</f>
        <v>Беккер Татьяна Борисовна$10.1021/acs.jpcc.1c10206</v>
      </c>
      <c r="Q127" s="10">
        <f>SUM(1/(COUNTIF(P:P,Таблица1[[#This Row],[Ф.И.О.+DOI]])))</f>
        <v>1</v>
      </c>
      <c r="R127" s="10">
        <f>SUM(1/(COUNTIF(A:A,Таблица1[[#This Row],[DOI]])))</f>
        <v>0.5</v>
      </c>
      <c r="S127" s="9" t="s">
        <v>608</v>
      </c>
      <c r="T127" s="9" t="s">
        <v>884</v>
      </c>
    </row>
    <row r="128" spans="1:20" x14ac:dyDescent="0.25">
      <c r="A128" s="9" t="s">
        <v>241</v>
      </c>
      <c r="B128" s="10" t="s">
        <v>249</v>
      </c>
      <c r="C128" s="10">
        <v>1</v>
      </c>
      <c r="D128" s="10">
        <v>4</v>
      </c>
      <c r="E12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28" s="10">
        <v>30</v>
      </c>
      <c r="G128" s="11">
        <f>((Таблица1[[#This Row],[Балл]]*Таблица1[[#This Row],[Коэфф]])/Таблица1[[#This Row],[Авторы]])/Таблица1[[#This Row],[Количество аффилиаций]]</f>
        <v>10.5</v>
      </c>
      <c r="H128" s="9" t="s">
        <v>478</v>
      </c>
      <c r="I128" s="10" t="s">
        <v>493</v>
      </c>
      <c r="J128" s="10" t="s">
        <v>494</v>
      </c>
      <c r="K128" s="10">
        <v>1968</v>
      </c>
      <c r="L128" s="10">
        <v>3</v>
      </c>
      <c r="M128" s="10"/>
      <c r="N128" s="10">
        <v>0</v>
      </c>
      <c r="O128" s="10">
        <v>454</v>
      </c>
      <c r="P128" s="12" t="str">
        <f>CONCATENATE(Таблица1[[#This Row],[Ф.И.О.]],"$",Таблица1[[#This Row],[DOI]])</f>
        <v>Инербаев Талгат Муратович$10.1021/acs.jpcc.1c10206</v>
      </c>
      <c r="Q128" s="10">
        <f>SUM(1/(COUNTIF(P:P,Таблица1[[#This Row],[Ф.И.О.+DOI]])))</f>
        <v>1</v>
      </c>
      <c r="R128" s="10">
        <f>SUM(1/(COUNTIF(A:A,Таблица1[[#This Row],[DOI]])))</f>
        <v>0.5</v>
      </c>
      <c r="S128" s="9" t="s">
        <v>608</v>
      </c>
      <c r="T128" s="9" t="s">
        <v>884</v>
      </c>
    </row>
    <row r="129" spans="1:20" x14ac:dyDescent="0.25">
      <c r="A129" s="9" t="s">
        <v>242</v>
      </c>
      <c r="B129" s="10" t="s">
        <v>249</v>
      </c>
      <c r="C129" s="10">
        <v>1</v>
      </c>
      <c r="D129" s="10">
        <v>4</v>
      </c>
      <c r="E12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29" s="10">
        <v>30</v>
      </c>
      <c r="G129" s="11">
        <f>((Таблица1[[#This Row],[Балл]]*Таблица1[[#This Row],[Коэфф]])/Таблица1[[#This Row],[Авторы]])/Таблица1[[#This Row],[Количество аффилиаций]]</f>
        <v>10.5</v>
      </c>
      <c r="H129" s="9" t="s">
        <v>482</v>
      </c>
      <c r="I129" s="10" t="s">
        <v>489</v>
      </c>
      <c r="J129" s="10" t="s">
        <v>490</v>
      </c>
      <c r="K129" s="10">
        <v>1973</v>
      </c>
      <c r="L129" s="10">
        <v>3</v>
      </c>
      <c r="M129" s="10"/>
      <c r="N129" s="10">
        <v>0</v>
      </c>
      <c r="O129" s="10">
        <v>454</v>
      </c>
      <c r="P129" s="12" t="str">
        <f>CONCATENATE(Таблица1[[#This Row],[Ф.И.О.]],"$",Таблица1[[#This Row],[DOI]])</f>
        <v>Беккер Татьяна Борисовна$10.1021/acs.jpclett.2c00697</v>
      </c>
      <c r="Q129" s="10">
        <f>SUM(1/(COUNTIF(P:P,Таблица1[[#This Row],[Ф.И.О.+DOI]])))</f>
        <v>1</v>
      </c>
      <c r="R129" s="10">
        <f>SUM(1/(COUNTIF(A:A,Таблица1[[#This Row],[DOI]])))</f>
        <v>0.5</v>
      </c>
      <c r="S129" s="9" t="s">
        <v>528</v>
      </c>
      <c r="T129" s="9" t="s">
        <v>885</v>
      </c>
    </row>
    <row r="130" spans="1:20" x14ac:dyDescent="0.25">
      <c r="A130" s="9" t="s">
        <v>242</v>
      </c>
      <c r="B130" s="10" t="s">
        <v>249</v>
      </c>
      <c r="C130" s="10">
        <v>1</v>
      </c>
      <c r="D130" s="10">
        <v>4</v>
      </c>
      <c r="E13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30" s="10">
        <v>30</v>
      </c>
      <c r="G130" s="11">
        <f>((Таблица1[[#This Row],[Балл]]*Таблица1[[#This Row],[Коэфф]])/Таблица1[[#This Row],[Авторы]])/Таблица1[[#This Row],[Количество аффилиаций]]</f>
        <v>10.5</v>
      </c>
      <c r="H130" s="9" t="s">
        <v>478</v>
      </c>
      <c r="I130" s="10" t="s">
        <v>493</v>
      </c>
      <c r="J130" s="10" t="s">
        <v>494</v>
      </c>
      <c r="K130" s="10">
        <v>1968</v>
      </c>
      <c r="L130" s="10">
        <v>3</v>
      </c>
      <c r="M130" s="10">
        <v>1</v>
      </c>
      <c r="N130" s="10">
        <v>1</v>
      </c>
      <c r="O130" s="10">
        <v>454</v>
      </c>
      <c r="P130" s="12" t="str">
        <f>CONCATENATE(Таблица1[[#This Row],[Ф.И.О.]],"$",Таблица1[[#This Row],[DOI]])</f>
        <v>Инербаев Талгат Муратович$10.1021/acs.jpclett.2c00697</v>
      </c>
      <c r="Q130" s="10">
        <f>SUM(1/(COUNTIF(P:P,Таблица1[[#This Row],[Ф.И.О.+DOI]])))</f>
        <v>1</v>
      </c>
      <c r="R130" s="10">
        <f>SUM(1/(COUNTIF(A:A,Таблица1[[#This Row],[DOI]])))</f>
        <v>0.5</v>
      </c>
      <c r="S130" s="9" t="s">
        <v>528</v>
      </c>
      <c r="T130" s="9" t="s">
        <v>885</v>
      </c>
    </row>
    <row r="131" spans="1:20" x14ac:dyDescent="0.25">
      <c r="A131" s="9" t="s">
        <v>29</v>
      </c>
      <c r="B131" s="10" t="s">
        <v>249</v>
      </c>
      <c r="C131" s="10">
        <v>1</v>
      </c>
      <c r="D131" s="10">
        <v>6</v>
      </c>
      <c r="E13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31" s="10">
        <v>30</v>
      </c>
      <c r="G131" s="11">
        <f>((Таблица1[[#This Row],[Балл]]*Таблица1[[#This Row],[Коэфф]])/Таблица1[[#This Row],[Авторы]])/Таблица1[[#This Row],[Количество аффилиаций]]</f>
        <v>7</v>
      </c>
      <c r="H131" s="9" t="s">
        <v>282</v>
      </c>
      <c r="I131" s="10" t="s">
        <v>493</v>
      </c>
      <c r="J131" s="10" t="s">
        <v>494</v>
      </c>
      <c r="K131" s="10">
        <v>1982</v>
      </c>
      <c r="L131" s="10">
        <v>3</v>
      </c>
      <c r="M131" s="10"/>
      <c r="N131" s="10">
        <v>0</v>
      </c>
      <c r="O131" s="10">
        <v>447</v>
      </c>
      <c r="P131" s="12" t="str">
        <f>CONCATENATE(Таблица1[[#This Row],[Ф.И.О.]],"$",Таблица1[[#This Row],[DOI]])</f>
        <v>Кох Константин Александрович$10.1021/acs.jpclett.2c01245</v>
      </c>
      <c r="Q131" s="10">
        <f>SUM(1/(COUNTIF(P:P,Таблица1[[#This Row],[Ф.И.О.+DOI]])))</f>
        <v>1</v>
      </c>
      <c r="R131" s="10">
        <f>SUM(1/(COUNTIF(A:A,Таблица1[[#This Row],[DOI]])))</f>
        <v>1</v>
      </c>
      <c r="S131" s="9" t="s">
        <v>528</v>
      </c>
      <c r="T131" s="9" t="s">
        <v>639</v>
      </c>
    </row>
    <row r="132" spans="1:20" x14ac:dyDescent="0.25">
      <c r="A132" s="9" t="s">
        <v>243</v>
      </c>
      <c r="B132" s="10" t="s">
        <v>247</v>
      </c>
      <c r="C132" s="10">
        <v>1</v>
      </c>
      <c r="D132" s="10">
        <v>4</v>
      </c>
      <c r="E13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132" s="10">
        <v>30</v>
      </c>
      <c r="G132" s="11">
        <f>((Таблица1[[#This Row],[Балл]]*Таблица1[[#This Row],[Коэфф]])/Таблица1[[#This Row],[Авторы]])/Таблица1[[#This Row],[Количество аффилиаций]]</f>
        <v>6.5</v>
      </c>
      <c r="H132" s="9" t="s">
        <v>479</v>
      </c>
      <c r="I132" s="10" t="s">
        <v>496</v>
      </c>
      <c r="J132" s="10" t="s">
        <v>490</v>
      </c>
      <c r="K132" s="10">
        <v>1976</v>
      </c>
      <c r="L132" s="10">
        <v>3</v>
      </c>
      <c r="M132" s="10"/>
      <c r="N132" s="10">
        <v>0</v>
      </c>
      <c r="O132" s="10">
        <v>454</v>
      </c>
      <c r="P132" s="12" t="str">
        <f>CONCATENATE(Таблица1[[#This Row],[Ф.И.О.]],"$",Таблица1[[#This Row],[DOI]])</f>
        <v>Шацкий Антон Фарисович$10.1021/acsearthspacechem.2c00019</v>
      </c>
      <c r="Q132" s="10">
        <f>SUM(1/(COUNTIF(P:P,Таблица1[[#This Row],[Ф.И.О.+DOI]])))</f>
        <v>1</v>
      </c>
      <c r="R132" s="10">
        <f>SUM(1/(COUNTIF(A:A,Таблица1[[#This Row],[DOI]])))</f>
        <v>1</v>
      </c>
      <c r="S132" s="9" t="s">
        <v>609</v>
      </c>
      <c r="T132" s="9" t="s">
        <v>886</v>
      </c>
    </row>
    <row r="133" spans="1:20" x14ac:dyDescent="0.25">
      <c r="A133" s="9" t="s">
        <v>192</v>
      </c>
      <c r="B133" s="10" t="s">
        <v>249</v>
      </c>
      <c r="C133" s="10">
        <v>1</v>
      </c>
      <c r="D133" s="10">
        <v>7</v>
      </c>
      <c r="E13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33" s="10">
        <v>30</v>
      </c>
      <c r="G133" s="11">
        <f>((Таблица1[[#This Row],[Балл]]*Таблица1[[#This Row],[Коэфф]])/Таблица1[[#This Row],[Авторы]])/Таблица1[[#This Row],[Количество аффилиаций]]</f>
        <v>9</v>
      </c>
      <c r="H133" s="9" t="s">
        <v>427</v>
      </c>
      <c r="I133" s="10" t="s">
        <v>493</v>
      </c>
      <c r="J133" s="10" t="s">
        <v>494</v>
      </c>
      <c r="K133" s="10">
        <v>1975</v>
      </c>
      <c r="L133" s="10">
        <v>2</v>
      </c>
      <c r="M133" s="10"/>
      <c r="N133" s="10">
        <v>0</v>
      </c>
      <c r="O133" s="10">
        <v>451</v>
      </c>
      <c r="P133" s="12" t="str">
        <f>CONCATENATE(Таблица1[[#This Row],[Ф.И.О.]],"$",Таблица1[[#This Row],[DOI]])</f>
        <v>Головин Александр Викторович$10.1029/2022GC010497</v>
      </c>
      <c r="Q133" s="10">
        <f>SUM(1/(COUNTIF(P:P,Таблица1[[#This Row],[Ф.И.О.+DOI]])))</f>
        <v>1</v>
      </c>
      <c r="R133" s="10">
        <f>SUM(1/(COUNTIF(A:A,Таблица1[[#This Row],[DOI]])))</f>
        <v>0.5</v>
      </c>
      <c r="S133" s="9" t="s">
        <v>590</v>
      </c>
      <c r="T133" s="9" t="s">
        <v>814</v>
      </c>
    </row>
    <row r="134" spans="1:20" x14ac:dyDescent="0.25">
      <c r="A134" s="9" t="s">
        <v>192</v>
      </c>
      <c r="B134" s="10" t="s">
        <v>249</v>
      </c>
      <c r="C134" s="10">
        <v>1</v>
      </c>
      <c r="D134" s="10">
        <v>7</v>
      </c>
      <c r="E13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34" s="10">
        <v>30</v>
      </c>
      <c r="G134" s="11">
        <f>((Таблица1[[#This Row],[Балл]]*Таблица1[[#This Row],[Коэфф]])/Таблица1[[#This Row],[Авторы]])/Таблица1[[#This Row],[Количество аффилиаций]]</f>
        <v>18</v>
      </c>
      <c r="H134" s="9" t="s">
        <v>428</v>
      </c>
      <c r="I134" s="10" t="s">
        <v>498</v>
      </c>
      <c r="J134" s="10" t="s">
        <v>490</v>
      </c>
      <c r="K134" s="10">
        <v>1974</v>
      </c>
      <c r="L134" s="10">
        <v>1</v>
      </c>
      <c r="M134" s="10"/>
      <c r="N134" s="10">
        <v>0</v>
      </c>
      <c r="O134" s="10">
        <v>452</v>
      </c>
      <c r="P134" s="12" t="str">
        <f>CONCATENATE(Таблица1[[#This Row],[Ф.И.О.]],"$",Таблица1[[#This Row],[DOI]])</f>
        <v>Корсаков Андрей Викторович$10.1029/2022GC010497</v>
      </c>
      <c r="Q134" s="10">
        <f>SUM(1/(COUNTIF(P:P,Таблица1[[#This Row],[Ф.И.О.+DOI]])))</f>
        <v>1</v>
      </c>
      <c r="R134" s="10">
        <f>SUM(1/(COUNTIF(A:A,Таблица1[[#This Row],[DOI]])))</f>
        <v>0.5</v>
      </c>
      <c r="S134" s="9" t="s">
        <v>590</v>
      </c>
      <c r="T134" s="9" t="s">
        <v>814</v>
      </c>
    </row>
    <row r="135" spans="1:20" x14ac:dyDescent="0.25">
      <c r="A135" s="9" t="s">
        <v>193</v>
      </c>
      <c r="B135" s="10" t="s">
        <v>249</v>
      </c>
      <c r="C135" s="10">
        <v>1</v>
      </c>
      <c r="D135" s="10">
        <v>4</v>
      </c>
      <c r="E13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35" s="10">
        <v>30</v>
      </c>
      <c r="G135" s="11">
        <f>((Таблица1[[#This Row],[Балл]]*Таблица1[[#This Row],[Коэфф]])/Таблица1[[#This Row],[Авторы]])/Таблица1[[#This Row],[Количество аффилиаций]]</f>
        <v>15.75</v>
      </c>
      <c r="H135" s="9" t="s">
        <v>427</v>
      </c>
      <c r="I135" s="10" t="s">
        <v>493</v>
      </c>
      <c r="J135" s="10" t="s">
        <v>494</v>
      </c>
      <c r="K135" s="10">
        <v>1975</v>
      </c>
      <c r="L135" s="10">
        <v>2</v>
      </c>
      <c r="M135" s="10"/>
      <c r="N135" s="10">
        <v>0</v>
      </c>
      <c r="O135" s="10">
        <v>451</v>
      </c>
      <c r="P135" s="12" t="str">
        <f>CONCATENATE(Таблица1[[#This Row],[Ф.И.О.]],"$",Таблица1[[#This Row],[DOI]])</f>
        <v>Головин Александр Викторович$10.1038/s41467-022-31586-9</v>
      </c>
      <c r="Q135" s="10">
        <f>SUM(1/(COUNTIF(P:P,Таблица1[[#This Row],[Ф.И.О.+DOI]])))</f>
        <v>1</v>
      </c>
      <c r="R135" s="10">
        <f>SUM(1/(COUNTIF(A:A,Таблица1[[#This Row],[DOI]])))</f>
        <v>1</v>
      </c>
      <c r="S135" s="9" t="s">
        <v>591</v>
      </c>
      <c r="T135" s="9" t="s">
        <v>815</v>
      </c>
    </row>
    <row r="136" spans="1:20" x14ac:dyDescent="0.25">
      <c r="A136" s="9" t="s">
        <v>72</v>
      </c>
      <c r="B136" s="10" t="s">
        <v>249</v>
      </c>
      <c r="C136" s="10">
        <v>1</v>
      </c>
      <c r="D136" s="10">
        <v>9</v>
      </c>
      <c r="E13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36" s="10">
        <v>30</v>
      </c>
      <c r="G136" s="11">
        <f>((Таблица1[[#This Row],[Балл]]*Таблица1[[#This Row],[Коэфф]])/Таблица1[[#This Row],[Авторы]])/Таблица1[[#This Row],[Количество аффилиаций]]</f>
        <v>14</v>
      </c>
      <c r="H136" s="9" t="s">
        <v>317</v>
      </c>
      <c r="I136" s="10" t="s">
        <v>493</v>
      </c>
      <c r="J136" s="10" t="s">
        <v>494</v>
      </c>
      <c r="K136" s="10">
        <v>1957</v>
      </c>
      <c r="L136" s="10">
        <v>1</v>
      </c>
      <c r="M136" s="10"/>
      <c r="N136" s="10">
        <v>0</v>
      </c>
      <c r="O136" s="10">
        <v>449</v>
      </c>
      <c r="P136" s="12" t="str">
        <f>CONCATENATE(Таблица1[[#This Row],[Ф.И.О.]],"$",Таблица1[[#This Row],[DOI]])</f>
        <v>Бабич Юрий Васильевич$10.1038/s41598-022-05153-7</v>
      </c>
      <c r="Q136" s="10">
        <f>SUM(1/(COUNTIF(P:P,Таблица1[[#This Row],[Ф.И.О.+DOI]])))</f>
        <v>1</v>
      </c>
      <c r="R136" s="10">
        <f>SUM(1/(COUNTIF(A:A,Таблица1[[#This Row],[DOI]])))</f>
        <v>0.1111111111111111</v>
      </c>
      <c r="S136" s="9" t="s">
        <v>549</v>
      </c>
      <c r="T136" s="9" t="s">
        <v>683</v>
      </c>
    </row>
    <row r="137" spans="1:20" x14ac:dyDescent="0.25">
      <c r="A137" s="9" t="s">
        <v>72</v>
      </c>
      <c r="B137" s="10" t="s">
        <v>249</v>
      </c>
      <c r="C137" s="10">
        <v>1</v>
      </c>
      <c r="D137" s="10">
        <v>9</v>
      </c>
      <c r="E13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37" s="10">
        <v>30</v>
      </c>
      <c r="G137" s="11">
        <f>((Таблица1[[#This Row],[Балл]]*Таблица1[[#This Row],[Коэфф]])/Таблица1[[#This Row],[Авторы]])/Таблица1[[#This Row],[Количество аффилиаций]]</f>
        <v>14</v>
      </c>
      <c r="H137" s="9" t="s">
        <v>463</v>
      </c>
      <c r="I137" s="10" t="s">
        <v>493</v>
      </c>
      <c r="J137" s="10" t="s">
        <v>494</v>
      </c>
      <c r="K137" s="10">
        <v>1969</v>
      </c>
      <c r="L137" s="10">
        <v>1</v>
      </c>
      <c r="M137" s="10"/>
      <c r="N137" s="10">
        <v>0</v>
      </c>
      <c r="O137" s="10">
        <v>436</v>
      </c>
      <c r="P137" s="12" t="str">
        <f>CONCATENATE(Таблица1[[#This Row],[Ф.И.О.]],"$",Таблица1[[#This Row],[DOI]])</f>
        <v>Бульбак Тарас Александрович$10.1038/s41598-022-05153-7</v>
      </c>
      <c r="Q137" s="10">
        <f>SUM(1/(COUNTIF(P:P,Таблица1[[#This Row],[Ф.И.О.+DOI]])))</f>
        <v>1</v>
      </c>
      <c r="R137" s="10">
        <f>SUM(1/(COUNTIF(A:A,Таблица1[[#This Row],[DOI]])))</f>
        <v>0.1111111111111111</v>
      </c>
      <c r="S137" s="9" t="s">
        <v>549</v>
      </c>
      <c r="T137" s="9" t="s">
        <v>863</v>
      </c>
    </row>
    <row r="138" spans="1:20" x14ac:dyDescent="0.25">
      <c r="A138" s="9" t="s">
        <v>72</v>
      </c>
      <c r="B138" s="10" t="s">
        <v>249</v>
      </c>
      <c r="C138" s="10">
        <v>1</v>
      </c>
      <c r="D138" s="10">
        <v>9</v>
      </c>
      <c r="E13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38" s="10">
        <v>30</v>
      </c>
      <c r="G138" s="11">
        <f>((Таблица1[[#This Row],[Балл]]*Таблица1[[#This Row],[Коэфф]])/Таблица1[[#This Row],[Авторы]])/Таблица1[[#This Row],[Количество аффилиаций]]</f>
        <v>14</v>
      </c>
      <c r="H138" s="9" t="s">
        <v>311</v>
      </c>
      <c r="I138" s="10" t="s">
        <v>493</v>
      </c>
      <c r="J138" s="10" t="s">
        <v>490</v>
      </c>
      <c r="K138" s="10">
        <v>1972</v>
      </c>
      <c r="L138" s="10">
        <v>1</v>
      </c>
      <c r="M138" s="10"/>
      <c r="N138" s="10">
        <v>0</v>
      </c>
      <c r="O138" s="10">
        <v>449</v>
      </c>
      <c r="P138" s="12" t="str">
        <f>CONCATENATE(Таблица1[[#This Row],[Ф.И.О.]],"$",Таблица1[[#This Row],[DOI]])</f>
        <v>Жимулев Егор Игоревич$10.1038/s41598-022-05153-7</v>
      </c>
      <c r="Q138" s="10">
        <f>SUM(1/(COUNTIF(P:P,Таблица1[[#This Row],[Ф.И.О.+DOI]])))</f>
        <v>1</v>
      </c>
      <c r="R138" s="10">
        <f>SUM(1/(COUNTIF(A:A,Таблица1[[#This Row],[DOI]])))</f>
        <v>0.1111111111111111</v>
      </c>
      <c r="S138" s="9" t="s">
        <v>549</v>
      </c>
      <c r="T138" s="9" t="s">
        <v>683</v>
      </c>
    </row>
    <row r="139" spans="1:20" x14ac:dyDescent="0.25">
      <c r="A139" s="9" t="s">
        <v>72</v>
      </c>
      <c r="B139" s="10" t="s">
        <v>249</v>
      </c>
      <c r="C139" s="10">
        <v>1</v>
      </c>
      <c r="D139" s="10">
        <v>9</v>
      </c>
      <c r="E13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39" s="10">
        <v>30</v>
      </c>
      <c r="G139" s="11">
        <f>((Таблица1[[#This Row],[Балл]]*Таблица1[[#This Row],[Коэфф]])/Таблица1[[#This Row],[Авторы]])/Таблица1[[#This Row],[Количество аффилиаций]]</f>
        <v>14</v>
      </c>
      <c r="H139" s="9" t="s">
        <v>318</v>
      </c>
      <c r="I139" s="10" t="s">
        <v>493</v>
      </c>
      <c r="J139" s="10" t="s">
        <v>494</v>
      </c>
      <c r="K139" s="10">
        <v>1958</v>
      </c>
      <c r="L139" s="10">
        <v>1</v>
      </c>
      <c r="M139" s="10"/>
      <c r="N139" s="10">
        <v>0</v>
      </c>
      <c r="O139" s="10">
        <v>451</v>
      </c>
      <c r="P139" s="12" t="str">
        <f>CONCATENATE(Таблица1[[#This Row],[Ф.И.О.]],"$",Таблица1[[#This Row],[DOI]])</f>
        <v>Логвинова Алла Михайловна$10.1038/s41598-022-05153-7</v>
      </c>
      <c r="Q139" s="10">
        <f>SUM(1/(COUNTIF(P:P,Таблица1[[#This Row],[Ф.И.О.+DOI]])))</f>
        <v>1</v>
      </c>
      <c r="R139" s="10">
        <f>SUM(1/(COUNTIF(A:A,Таблица1[[#This Row],[DOI]])))</f>
        <v>0.1111111111111111</v>
      </c>
      <c r="S139" s="9" t="s">
        <v>549</v>
      </c>
      <c r="T139" s="9" t="s">
        <v>683</v>
      </c>
    </row>
    <row r="140" spans="1:20" x14ac:dyDescent="0.25">
      <c r="A140" s="9" t="s">
        <v>72</v>
      </c>
      <c r="B140" s="10" t="s">
        <v>249</v>
      </c>
      <c r="C140" s="10">
        <v>1</v>
      </c>
      <c r="D140" s="10">
        <v>9</v>
      </c>
      <c r="E14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40" s="10">
        <v>30</v>
      </c>
      <c r="G140" s="11">
        <f>((Таблица1[[#This Row],[Балл]]*Таблица1[[#This Row],[Коэфф]])/Таблица1[[#This Row],[Авторы]])/Таблица1[[#This Row],[Количество аффилиаций]]</f>
        <v>14</v>
      </c>
      <c r="H140" s="9" t="s">
        <v>314</v>
      </c>
      <c r="I140" s="10" t="s">
        <v>489</v>
      </c>
      <c r="J140" s="10" t="s">
        <v>490</v>
      </c>
      <c r="K140" s="10">
        <v>1960</v>
      </c>
      <c r="L140" s="10">
        <v>1</v>
      </c>
      <c r="M140" s="10">
        <v>1</v>
      </c>
      <c r="N140" s="10">
        <v>1</v>
      </c>
      <c r="O140" s="10">
        <v>449</v>
      </c>
      <c r="P140" s="12" t="str">
        <f>CONCATENATE(Таблица1[[#This Row],[Ф.И.О.]],"$",Таблица1[[#This Row],[DOI]])</f>
        <v>Сонин Валерий Михайлович$10.1038/s41598-022-05153-7</v>
      </c>
      <c r="Q140" s="10">
        <f>SUM(1/(COUNTIF(P:P,Таблица1[[#This Row],[Ф.И.О.+DOI]])))</f>
        <v>1</v>
      </c>
      <c r="R140" s="10">
        <f>SUM(1/(COUNTIF(A:A,Таблица1[[#This Row],[DOI]])))</f>
        <v>0.1111111111111111</v>
      </c>
      <c r="S140" s="9" t="s">
        <v>549</v>
      </c>
      <c r="T140" s="9" t="s">
        <v>683</v>
      </c>
    </row>
    <row r="141" spans="1:20" x14ac:dyDescent="0.25">
      <c r="A141" s="9" t="s">
        <v>72</v>
      </c>
      <c r="B141" s="10" t="s">
        <v>249</v>
      </c>
      <c r="C141" s="10">
        <v>1</v>
      </c>
      <c r="D141" s="10">
        <v>9</v>
      </c>
      <c r="E14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41" s="10">
        <v>30</v>
      </c>
      <c r="G141" s="11">
        <f>((Таблица1[[#This Row],[Балл]]*Таблица1[[#This Row],[Коэфф]])/Таблица1[[#This Row],[Авторы]])/Таблица1[[#This Row],[Количество аффилиаций]]</f>
        <v>14</v>
      </c>
      <c r="H141" s="9" t="s">
        <v>464</v>
      </c>
      <c r="I141" s="10" t="s">
        <v>493</v>
      </c>
      <c r="J141" s="10" t="s">
        <v>494</v>
      </c>
      <c r="K141" s="10">
        <v>1982</v>
      </c>
      <c r="L141" s="10">
        <v>1</v>
      </c>
      <c r="M141" s="10"/>
      <c r="N141" s="10">
        <v>0</v>
      </c>
      <c r="O141" s="10">
        <v>436</v>
      </c>
      <c r="P141" s="12" t="str">
        <f>CONCATENATE(Таблица1[[#This Row],[Ф.И.О.]],"$",Таблица1[[#This Row],[DOI]])</f>
        <v>Тимина Татьяна Юрьевна$10.1038/s41598-022-05153-7</v>
      </c>
      <c r="Q141" s="10">
        <f>SUM(1/(COUNTIF(P:P,Таблица1[[#This Row],[Ф.И.О.+DOI]])))</f>
        <v>1</v>
      </c>
      <c r="R141" s="10">
        <f>SUM(1/(COUNTIF(A:A,Таблица1[[#This Row],[DOI]])))</f>
        <v>0.1111111111111111</v>
      </c>
      <c r="S141" s="9" t="s">
        <v>549</v>
      </c>
      <c r="T141" s="9" t="s">
        <v>863</v>
      </c>
    </row>
    <row r="142" spans="1:20" x14ac:dyDescent="0.25">
      <c r="A142" s="9" t="s">
        <v>72</v>
      </c>
      <c r="B142" s="10" t="s">
        <v>249</v>
      </c>
      <c r="C142" s="10">
        <v>1</v>
      </c>
      <c r="D142" s="10">
        <v>9</v>
      </c>
      <c r="E14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42" s="10">
        <v>30</v>
      </c>
      <c r="G142" s="11">
        <f>((Таблица1[[#This Row],[Балл]]*Таблица1[[#This Row],[Коэфф]])/Таблица1[[#This Row],[Авторы]])/Таблица1[[#This Row],[Количество аффилиаций]]</f>
        <v>14</v>
      </c>
      <c r="H142" s="9" t="s">
        <v>462</v>
      </c>
      <c r="I142" s="10" t="s">
        <v>496</v>
      </c>
      <c r="J142" s="10" t="s">
        <v>490</v>
      </c>
      <c r="K142" s="10">
        <v>1947</v>
      </c>
      <c r="L142" s="10">
        <v>1</v>
      </c>
      <c r="M142" s="10"/>
      <c r="N142" s="10">
        <v>0</v>
      </c>
      <c r="O142" s="10">
        <v>436</v>
      </c>
      <c r="P142" s="12" t="str">
        <f>CONCATENATE(Таблица1[[#This Row],[Ф.И.О.]],"$",Таблица1[[#This Row],[DOI]])</f>
        <v>Томиленко Анатолий Алексеевич$10.1038/s41598-022-05153-7</v>
      </c>
      <c r="Q142" s="10">
        <f>SUM(1/(COUNTIF(P:P,Таблица1[[#This Row],[Ф.И.О.+DOI]])))</f>
        <v>1</v>
      </c>
      <c r="R142" s="10">
        <f>SUM(1/(COUNTIF(A:A,Таблица1[[#This Row],[DOI]])))</f>
        <v>0.1111111111111111</v>
      </c>
      <c r="S142" s="9" t="s">
        <v>549</v>
      </c>
      <c r="T142" s="9" t="s">
        <v>863</v>
      </c>
    </row>
    <row r="143" spans="1:20" x14ac:dyDescent="0.25">
      <c r="A143" s="9" t="s">
        <v>72</v>
      </c>
      <c r="B143" s="10" t="s">
        <v>249</v>
      </c>
      <c r="C143" s="10">
        <v>1</v>
      </c>
      <c r="D143" s="10">
        <v>9</v>
      </c>
      <c r="E14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43" s="10">
        <v>30</v>
      </c>
      <c r="G143" s="11">
        <f>((Таблица1[[#This Row],[Балл]]*Таблица1[[#This Row],[Коэфф]])/Таблица1[[#This Row],[Авторы]])/Таблица1[[#This Row],[Количество аффилиаций]]</f>
        <v>14</v>
      </c>
      <c r="H143" s="9" t="s">
        <v>315</v>
      </c>
      <c r="I143" s="10" t="s">
        <v>493</v>
      </c>
      <c r="J143" s="10" t="s">
        <v>490</v>
      </c>
      <c r="K143" s="10">
        <v>1972</v>
      </c>
      <c r="L143" s="10">
        <v>1</v>
      </c>
      <c r="M143" s="10"/>
      <c r="N143" s="10">
        <v>0</v>
      </c>
      <c r="O143" s="10">
        <v>449</v>
      </c>
      <c r="P143" s="12" t="str">
        <f>CONCATENATE(Таблица1[[#This Row],[Ф.И.О.]],"$",Таблица1[[#This Row],[DOI]])</f>
        <v>Чепуров Алексей Анатольевич$10.1038/s41598-022-05153-7</v>
      </c>
      <c r="Q143" s="10">
        <f>SUM(1/(COUNTIF(P:P,Таблица1[[#This Row],[Ф.И.О.+DOI]])))</f>
        <v>1</v>
      </c>
      <c r="R143" s="10">
        <f>SUM(1/(COUNTIF(A:A,Таблица1[[#This Row],[DOI]])))</f>
        <v>0.1111111111111111</v>
      </c>
      <c r="S143" s="9" t="s">
        <v>549</v>
      </c>
      <c r="T143" s="9" t="s">
        <v>683</v>
      </c>
    </row>
    <row r="144" spans="1:20" x14ac:dyDescent="0.25">
      <c r="A144" s="9" t="s">
        <v>72</v>
      </c>
      <c r="B144" s="10" t="s">
        <v>249</v>
      </c>
      <c r="C144" s="10">
        <v>1</v>
      </c>
      <c r="D144" s="10">
        <v>9</v>
      </c>
      <c r="E14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44" s="10">
        <v>30</v>
      </c>
      <c r="G144" s="11">
        <f>((Таблица1[[#This Row],[Балл]]*Таблица1[[#This Row],[Коэфф]])/Таблица1[[#This Row],[Авторы]])/Таблица1[[#This Row],[Количество аффилиаций]]</f>
        <v>14</v>
      </c>
      <c r="H144" s="9" t="s">
        <v>316</v>
      </c>
      <c r="I144" s="10" t="s">
        <v>489</v>
      </c>
      <c r="J144" s="10" t="s">
        <v>490</v>
      </c>
      <c r="K144" s="10">
        <v>1946</v>
      </c>
      <c r="L144" s="10">
        <v>1</v>
      </c>
      <c r="M144" s="10"/>
      <c r="N144" s="10">
        <v>0</v>
      </c>
      <c r="O144" s="10">
        <v>449</v>
      </c>
      <c r="P144" s="12" t="str">
        <f>CONCATENATE(Таблица1[[#This Row],[Ф.И.О.]],"$",Таблица1[[#This Row],[DOI]])</f>
        <v>Чепуров Анатолий Ильич$10.1038/s41598-022-05153-7</v>
      </c>
      <c r="Q144" s="10">
        <f>SUM(1/(COUNTIF(P:P,Таблица1[[#This Row],[Ф.И.О.+DOI]])))</f>
        <v>1</v>
      </c>
      <c r="R144" s="10">
        <f>SUM(1/(COUNTIF(A:A,Таблица1[[#This Row],[DOI]])))</f>
        <v>0.1111111111111111</v>
      </c>
      <c r="S144" s="9" t="s">
        <v>549</v>
      </c>
      <c r="T144" s="9" t="s">
        <v>683</v>
      </c>
    </row>
    <row r="145" spans="1:20" x14ac:dyDescent="0.25">
      <c r="A145" s="9" t="s">
        <v>194</v>
      </c>
      <c r="B145" s="10" t="s">
        <v>249</v>
      </c>
      <c r="C145" s="10">
        <v>1</v>
      </c>
      <c r="D145" s="10">
        <v>3</v>
      </c>
      <c r="E14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45" s="10">
        <v>30</v>
      </c>
      <c r="G145" s="11">
        <f>((Таблица1[[#This Row],[Балл]]*Таблица1[[#This Row],[Коэфф]])/Таблица1[[#This Row],[Авторы]])/Таблица1[[#This Row],[Количество аффилиаций]]</f>
        <v>21</v>
      </c>
      <c r="H145" s="9" t="s">
        <v>429</v>
      </c>
      <c r="I145" s="10" t="s">
        <v>497</v>
      </c>
      <c r="J145" s="10" t="s">
        <v>494</v>
      </c>
      <c r="K145" s="10">
        <v>1991</v>
      </c>
      <c r="L145" s="10">
        <v>2</v>
      </c>
      <c r="M145" s="10">
        <v>1</v>
      </c>
      <c r="N145" s="10">
        <v>1</v>
      </c>
      <c r="O145" s="10">
        <v>215</v>
      </c>
      <c r="P145" s="12" t="str">
        <f>CONCATENATE(Таблица1[[#This Row],[Ф.И.О.]],"$",Таблица1[[#This Row],[DOI]])</f>
        <v>Чеботарев Дмитрий Александрович$10.1038/s41598-022-07330-0</v>
      </c>
      <c r="Q145" s="10">
        <f>SUM(1/(COUNTIF(P:P,Таблица1[[#This Row],[Ф.И.О.+DOI]])))</f>
        <v>1</v>
      </c>
      <c r="R145" s="10">
        <f>SUM(1/(COUNTIF(A:A,Таблица1[[#This Row],[DOI]])))</f>
        <v>1</v>
      </c>
      <c r="S145" s="9" t="s">
        <v>549</v>
      </c>
      <c r="T145" s="9" t="s">
        <v>816</v>
      </c>
    </row>
    <row r="146" spans="1:20" x14ac:dyDescent="0.25">
      <c r="A146" s="9" t="s">
        <v>154</v>
      </c>
      <c r="B146" s="10" t="s">
        <v>249</v>
      </c>
      <c r="C146" s="10">
        <v>1</v>
      </c>
      <c r="D146" s="10">
        <v>11</v>
      </c>
      <c r="E14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46" s="10">
        <v>30</v>
      </c>
      <c r="G146" s="11">
        <f>((Таблица1[[#This Row],[Балл]]*Таблица1[[#This Row],[Коэфф]])/Таблица1[[#This Row],[Авторы]])/Таблица1[[#This Row],[Количество аффилиаций]]</f>
        <v>11.454545454545455</v>
      </c>
      <c r="H146" s="9" t="s">
        <v>387</v>
      </c>
      <c r="I146" s="10" t="s">
        <v>493</v>
      </c>
      <c r="J146" s="10" t="s">
        <v>494</v>
      </c>
      <c r="K146" s="10">
        <v>1946</v>
      </c>
      <c r="L146" s="10">
        <v>1</v>
      </c>
      <c r="M146" s="10"/>
      <c r="N146" s="10">
        <v>0</v>
      </c>
      <c r="O146" s="10">
        <v>220</v>
      </c>
      <c r="P146" s="12" t="str">
        <f>CONCATENATE(Таблица1[[#This Row],[Ф.И.О.]],"$",Таблица1[[#This Row],[DOI]])</f>
        <v>Бабич Валерий Васильевич$10.1038/s41598-022-11299-1</v>
      </c>
      <c r="Q146" s="10">
        <f>SUM(1/(COUNTIF(P:P,Таблица1[[#This Row],[Ф.И.О.+DOI]])))</f>
        <v>1</v>
      </c>
      <c r="R146" s="10">
        <f>SUM(1/(COUNTIF(A:A,Таблица1[[#This Row],[DOI]])))</f>
        <v>0.5</v>
      </c>
      <c r="S146" s="9" t="s">
        <v>549</v>
      </c>
      <c r="T146" s="9" t="s">
        <v>772</v>
      </c>
    </row>
    <row r="147" spans="1:20" x14ac:dyDescent="0.25">
      <c r="A147" s="9" t="s">
        <v>154</v>
      </c>
      <c r="B147" s="10" t="s">
        <v>249</v>
      </c>
      <c r="C147" s="10">
        <v>1</v>
      </c>
      <c r="D147" s="10">
        <v>11</v>
      </c>
      <c r="E14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47" s="10">
        <v>30</v>
      </c>
      <c r="G147" s="11">
        <f>((Таблица1[[#This Row],[Балл]]*Таблица1[[#This Row],[Коэфф]])/Таблица1[[#This Row],[Авторы]])/Таблица1[[#This Row],[Количество аффилиаций]]</f>
        <v>11.454545454545455</v>
      </c>
      <c r="H147" s="9" t="s">
        <v>388</v>
      </c>
      <c r="I147" s="10" t="s">
        <v>489</v>
      </c>
      <c r="J147" s="10" t="s">
        <v>490</v>
      </c>
      <c r="K147" s="10">
        <v>1943</v>
      </c>
      <c r="L147" s="10">
        <v>1</v>
      </c>
      <c r="M147" s="10"/>
      <c r="N147" s="10">
        <v>0</v>
      </c>
      <c r="O147" s="10">
        <v>220</v>
      </c>
      <c r="P147" s="12" t="str">
        <f>CONCATENATE(Таблица1[[#This Row],[Ф.И.О.]],"$",Таблица1[[#This Row],[DOI]])</f>
        <v>Калугин Иван Александрович$10.1038/s41598-022-11299-1</v>
      </c>
      <c r="Q147" s="10">
        <f>SUM(1/(COUNTIF(P:P,Таблица1[[#This Row],[Ф.И.О.+DOI]])))</f>
        <v>1</v>
      </c>
      <c r="R147" s="10">
        <f>SUM(1/(COUNTIF(A:A,Таблица1[[#This Row],[DOI]])))</f>
        <v>0.5</v>
      </c>
      <c r="S147" s="9" t="s">
        <v>549</v>
      </c>
      <c r="T147" s="9" t="s">
        <v>772</v>
      </c>
    </row>
    <row r="148" spans="1:20" x14ac:dyDescent="0.25">
      <c r="A148" s="9" t="s">
        <v>30</v>
      </c>
      <c r="B148" s="10" t="s">
        <v>249</v>
      </c>
      <c r="C148" s="10">
        <v>1</v>
      </c>
      <c r="D148" s="10">
        <v>5</v>
      </c>
      <c r="E14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48" s="10">
        <v>30</v>
      </c>
      <c r="G148" s="11">
        <f>((Таблица1[[#This Row],[Балл]]*Таблица1[[#This Row],[Коэфф]])/Таблица1[[#This Row],[Авторы]])/Таблица1[[#This Row],[Количество аффилиаций]]</f>
        <v>8.4</v>
      </c>
      <c r="H148" s="9" t="s">
        <v>282</v>
      </c>
      <c r="I148" s="10" t="s">
        <v>493</v>
      </c>
      <c r="J148" s="10" t="s">
        <v>494</v>
      </c>
      <c r="K148" s="10">
        <v>1982</v>
      </c>
      <c r="L148" s="10">
        <v>3</v>
      </c>
      <c r="M148" s="10"/>
      <c r="N148" s="10">
        <v>0</v>
      </c>
      <c r="O148" s="10">
        <v>447</v>
      </c>
      <c r="P148" s="12" t="str">
        <f>CONCATENATE(Таблица1[[#This Row],[Ф.И.О.]],"$",Таблица1[[#This Row],[DOI]])</f>
        <v>Кох Константин Александрович$10.1039/d1ce01653a</v>
      </c>
      <c r="Q148" s="10">
        <f>SUM(1/(COUNTIF(P:P,Таблица1[[#This Row],[Ф.И.О.+DOI]])))</f>
        <v>1</v>
      </c>
      <c r="R148" s="10">
        <f>SUM(1/(COUNTIF(A:A,Таблица1[[#This Row],[DOI]])))</f>
        <v>1</v>
      </c>
      <c r="S148" s="9" t="s">
        <v>529</v>
      </c>
      <c r="T148" s="9" t="s">
        <v>640</v>
      </c>
    </row>
    <row r="149" spans="1:20" x14ac:dyDescent="0.25">
      <c r="A149" s="9" t="s">
        <v>73</v>
      </c>
      <c r="B149" s="10" t="s">
        <v>249</v>
      </c>
      <c r="C149" s="10">
        <v>1</v>
      </c>
      <c r="D149" s="10">
        <v>6</v>
      </c>
      <c r="E14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49" s="10">
        <v>30</v>
      </c>
      <c r="G149" s="11">
        <f>((Таблица1[[#This Row],[Балл]]*Таблица1[[#This Row],[Коэфф]])/Таблица1[[#This Row],[Авторы]])/Таблица1[[#This Row],[Количество аффилиаций]]</f>
        <v>21</v>
      </c>
      <c r="H149" s="9" t="s">
        <v>319</v>
      </c>
      <c r="I149" s="10" t="s">
        <v>489</v>
      </c>
      <c r="J149" s="10" t="s">
        <v>490</v>
      </c>
      <c r="K149" s="10">
        <v>1947</v>
      </c>
      <c r="L149" s="10">
        <v>1</v>
      </c>
      <c r="M149" s="10">
        <v>1</v>
      </c>
      <c r="N149" s="10">
        <v>1</v>
      </c>
      <c r="O149" s="10">
        <v>451</v>
      </c>
      <c r="P149" s="12" t="str">
        <f>CONCATENATE(Таблица1[[#This Row],[Ф.И.О.]],"$",Таблица1[[#This Row],[DOI]])</f>
        <v>Елисеев Александр Павлович$10.1039/d2ce00487a</v>
      </c>
      <c r="Q149" s="10">
        <f>SUM(1/(COUNTIF(P:P,Таблица1[[#This Row],[Ф.И.О.+DOI]])))</f>
        <v>1</v>
      </c>
      <c r="R149" s="10">
        <f>SUM(1/(COUNTIF(A:A,Таблица1[[#This Row],[DOI]])))</f>
        <v>0.16666666666666666</v>
      </c>
      <c r="S149" s="9" t="s">
        <v>529</v>
      </c>
      <c r="T149" s="9" t="s">
        <v>684</v>
      </c>
    </row>
    <row r="150" spans="1:20" x14ac:dyDescent="0.25">
      <c r="A150" s="9" t="s">
        <v>73</v>
      </c>
      <c r="B150" s="10" t="s">
        <v>249</v>
      </c>
      <c r="C150" s="10">
        <v>1</v>
      </c>
      <c r="D150" s="10">
        <v>6</v>
      </c>
      <c r="E15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50" s="10">
        <v>30</v>
      </c>
      <c r="G150" s="11">
        <f>((Таблица1[[#This Row],[Балл]]*Таблица1[[#This Row],[Коэфф]])/Таблица1[[#This Row],[Авторы]])/Таблица1[[#This Row],[Количество аффилиаций]]</f>
        <v>21</v>
      </c>
      <c r="H150" s="9" t="s">
        <v>311</v>
      </c>
      <c r="I150" s="10" t="s">
        <v>493</v>
      </c>
      <c r="J150" s="10" t="s">
        <v>490</v>
      </c>
      <c r="K150" s="10">
        <v>1972</v>
      </c>
      <c r="L150" s="10">
        <v>1</v>
      </c>
      <c r="M150" s="10"/>
      <c r="N150" s="10">
        <v>0</v>
      </c>
      <c r="O150" s="10">
        <v>449</v>
      </c>
      <c r="P150" s="12" t="str">
        <f>CONCATENATE(Таблица1[[#This Row],[Ф.И.О.]],"$",Таблица1[[#This Row],[DOI]])</f>
        <v>Жимулев Егор Игоревич$10.1039/d2ce00487a</v>
      </c>
      <c r="Q150" s="10">
        <f>SUM(1/(COUNTIF(P:P,Таблица1[[#This Row],[Ф.И.О.+DOI]])))</f>
        <v>1</v>
      </c>
      <c r="R150" s="10">
        <f>SUM(1/(COUNTIF(A:A,Таблица1[[#This Row],[DOI]])))</f>
        <v>0.16666666666666666</v>
      </c>
      <c r="S150" s="9" t="s">
        <v>529</v>
      </c>
      <c r="T150" s="9" t="s">
        <v>684</v>
      </c>
    </row>
    <row r="151" spans="1:20" x14ac:dyDescent="0.25">
      <c r="A151" s="9" t="s">
        <v>73</v>
      </c>
      <c r="B151" s="10" t="s">
        <v>249</v>
      </c>
      <c r="C151" s="10">
        <v>1</v>
      </c>
      <c r="D151" s="10">
        <v>6</v>
      </c>
      <c r="E15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51" s="10">
        <v>30</v>
      </c>
      <c r="G151" s="11">
        <f>((Таблица1[[#This Row],[Балл]]*Таблица1[[#This Row],[Коэфф]])/Таблица1[[#This Row],[Авторы]])/Таблица1[[#This Row],[Количество аффилиаций]]</f>
        <v>21</v>
      </c>
      <c r="H151" s="9" t="s">
        <v>312</v>
      </c>
      <c r="I151" s="10" t="s">
        <v>491</v>
      </c>
      <c r="J151" s="10" t="s">
        <v>494</v>
      </c>
      <c r="K151" s="10">
        <v>1996</v>
      </c>
      <c r="L151" s="10">
        <v>1</v>
      </c>
      <c r="M151" s="10"/>
      <c r="N151" s="10">
        <v>0</v>
      </c>
      <c r="O151" s="10">
        <v>449</v>
      </c>
      <c r="P151" s="12" t="str">
        <f>CONCATENATE(Таблица1[[#This Row],[Ф.И.О.]],"$",Таблица1[[#This Row],[DOI]])</f>
        <v>Карпович Захар Алексеевич$10.1039/d2ce00487a</v>
      </c>
      <c r="Q151" s="10">
        <f>SUM(1/(COUNTIF(P:P,Таблица1[[#This Row],[Ф.И.О.+DOI]])))</f>
        <v>1</v>
      </c>
      <c r="R151" s="10">
        <f>SUM(1/(COUNTIF(A:A,Таблица1[[#This Row],[DOI]])))</f>
        <v>0.16666666666666666</v>
      </c>
      <c r="S151" s="9" t="s">
        <v>529</v>
      </c>
      <c r="T151" s="9" t="s">
        <v>684</v>
      </c>
    </row>
    <row r="152" spans="1:20" x14ac:dyDescent="0.25">
      <c r="A152" s="9" t="s">
        <v>73</v>
      </c>
      <c r="B152" s="10" t="s">
        <v>249</v>
      </c>
      <c r="C152" s="10">
        <v>1</v>
      </c>
      <c r="D152" s="10">
        <v>6</v>
      </c>
      <c r="E15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52" s="10">
        <v>30</v>
      </c>
      <c r="G152" s="11">
        <f>((Таблица1[[#This Row],[Балл]]*Таблица1[[#This Row],[Коэфф]])/Таблица1[[#This Row],[Авторы]])/Таблица1[[#This Row],[Количество аффилиаций]]</f>
        <v>21</v>
      </c>
      <c r="H152" s="9" t="s">
        <v>314</v>
      </c>
      <c r="I152" s="10" t="s">
        <v>489</v>
      </c>
      <c r="J152" s="10" t="s">
        <v>490</v>
      </c>
      <c r="K152" s="10">
        <v>1960</v>
      </c>
      <c r="L152" s="10">
        <v>1</v>
      </c>
      <c r="M152" s="10"/>
      <c r="N152" s="10">
        <v>0</v>
      </c>
      <c r="O152" s="10">
        <v>449</v>
      </c>
      <c r="P152" s="12" t="str">
        <f>CONCATENATE(Таблица1[[#This Row],[Ф.И.О.]],"$",Таблица1[[#This Row],[DOI]])</f>
        <v>Сонин Валерий Михайлович$10.1039/d2ce00487a</v>
      </c>
      <c r="Q152" s="10">
        <f>SUM(1/(COUNTIF(P:P,Таблица1[[#This Row],[Ф.И.О.+DOI]])))</f>
        <v>1</v>
      </c>
      <c r="R152" s="10">
        <f>SUM(1/(COUNTIF(A:A,Таблица1[[#This Row],[DOI]])))</f>
        <v>0.16666666666666666</v>
      </c>
      <c r="S152" s="9" t="s">
        <v>529</v>
      </c>
      <c r="T152" s="9" t="s">
        <v>684</v>
      </c>
    </row>
    <row r="153" spans="1:20" x14ac:dyDescent="0.25">
      <c r="A153" s="9" t="s">
        <v>73</v>
      </c>
      <c r="B153" s="10" t="s">
        <v>249</v>
      </c>
      <c r="C153" s="10">
        <v>1</v>
      </c>
      <c r="D153" s="10">
        <v>6</v>
      </c>
      <c r="E15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53" s="10">
        <v>30</v>
      </c>
      <c r="G153" s="11">
        <f>((Таблица1[[#This Row],[Балл]]*Таблица1[[#This Row],[Коэфф]])/Таблица1[[#This Row],[Авторы]])/Таблица1[[#This Row],[Количество аффилиаций]]</f>
        <v>21</v>
      </c>
      <c r="H153" s="9" t="s">
        <v>315</v>
      </c>
      <c r="I153" s="10" t="s">
        <v>493</v>
      </c>
      <c r="J153" s="10" t="s">
        <v>490</v>
      </c>
      <c r="K153" s="10">
        <v>1972</v>
      </c>
      <c r="L153" s="10">
        <v>1</v>
      </c>
      <c r="M153" s="10"/>
      <c r="N153" s="10">
        <v>0</v>
      </c>
      <c r="O153" s="10">
        <v>449</v>
      </c>
      <c r="P153" s="12" t="str">
        <f>CONCATENATE(Таблица1[[#This Row],[Ф.И.О.]],"$",Таблица1[[#This Row],[DOI]])</f>
        <v>Чепуров Алексей Анатольевич$10.1039/d2ce00487a</v>
      </c>
      <c r="Q153" s="10">
        <f>SUM(1/(COUNTIF(P:P,Таблица1[[#This Row],[Ф.И.О.+DOI]])))</f>
        <v>1</v>
      </c>
      <c r="R153" s="10">
        <f>SUM(1/(COUNTIF(A:A,Таблица1[[#This Row],[DOI]])))</f>
        <v>0.16666666666666666</v>
      </c>
      <c r="S153" s="9" t="s">
        <v>529</v>
      </c>
      <c r="T153" s="9" t="s">
        <v>684</v>
      </c>
    </row>
    <row r="154" spans="1:20" x14ac:dyDescent="0.25">
      <c r="A154" s="9" t="s">
        <v>73</v>
      </c>
      <c r="B154" s="10" t="s">
        <v>249</v>
      </c>
      <c r="C154" s="10">
        <v>1</v>
      </c>
      <c r="D154" s="10">
        <v>6</v>
      </c>
      <c r="E15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54" s="10">
        <v>30</v>
      </c>
      <c r="G154" s="11">
        <f>((Таблица1[[#This Row],[Балл]]*Таблица1[[#This Row],[Коэфф]])/Таблица1[[#This Row],[Авторы]])/Таблица1[[#This Row],[Количество аффилиаций]]</f>
        <v>21</v>
      </c>
      <c r="H154" s="9" t="s">
        <v>316</v>
      </c>
      <c r="I154" s="10" t="s">
        <v>489</v>
      </c>
      <c r="J154" s="10" t="s">
        <v>490</v>
      </c>
      <c r="K154" s="10">
        <v>1946</v>
      </c>
      <c r="L154" s="10">
        <v>1</v>
      </c>
      <c r="M154" s="10"/>
      <c r="N154" s="10">
        <v>0</v>
      </c>
      <c r="O154" s="10">
        <v>449</v>
      </c>
      <c r="P154" s="12" t="str">
        <f>CONCATENATE(Таблица1[[#This Row],[Ф.И.О.]],"$",Таблица1[[#This Row],[DOI]])</f>
        <v>Чепуров Анатолий Ильич$10.1039/d2ce00487a</v>
      </c>
      <c r="Q154" s="10">
        <f>SUM(1/(COUNTIF(P:P,Таблица1[[#This Row],[Ф.И.О.+DOI]])))</f>
        <v>1</v>
      </c>
      <c r="R154" s="10">
        <f>SUM(1/(COUNTIF(A:A,Таблица1[[#This Row],[DOI]])))</f>
        <v>0.16666666666666666</v>
      </c>
      <c r="S154" s="9" t="s">
        <v>529</v>
      </c>
      <c r="T154" s="9" t="s">
        <v>684</v>
      </c>
    </row>
    <row r="155" spans="1:20" x14ac:dyDescent="0.25">
      <c r="A155" s="9" t="s">
        <v>90</v>
      </c>
      <c r="B155" s="10" t="s">
        <v>249</v>
      </c>
      <c r="C155" s="10">
        <v>1</v>
      </c>
      <c r="D155" s="10">
        <v>5</v>
      </c>
      <c r="E15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55" s="10">
        <v>30</v>
      </c>
      <c r="G155" s="11">
        <f>((Таблица1[[#This Row],[Балл]]*Таблица1[[#This Row],[Коэфф]])/Таблица1[[#This Row],[Авторы]])/Таблица1[[#This Row],[Количество аффилиаций]]</f>
        <v>12.6</v>
      </c>
      <c r="H155" s="9" t="s">
        <v>330</v>
      </c>
      <c r="I155" s="10" t="s">
        <v>493</v>
      </c>
      <c r="J155" s="10" t="s">
        <v>494</v>
      </c>
      <c r="K155" s="10">
        <v>1976</v>
      </c>
      <c r="L155" s="10">
        <v>2</v>
      </c>
      <c r="M155" s="10"/>
      <c r="N155" s="10">
        <v>0</v>
      </c>
      <c r="O155" s="10">
        <v>453</v>
      </c>
      <c r="P155" s="12" t="str">
        <f>CONCATENATE(Таблица1[[#This Row],[Ф.И.О.]],"$",Таблица1[[#This Row],[DOI]])</f>
        <v>Рагозин Алексей Львович$10.1080/00206814.2021.1916784</v>
      </c>
      <c r="Q155" s="10">
        <f>SUM(1/(COUNTIF(P:P,Таблица1[[#This Row],[Ф.И.О.+DOI]])))</f>
        <v>1</v>
      </c>
      <c r="R155" s="10">
        <f>SUM(1/(COUNTIF(A:A,Таблица1[[#This Row],[DOI]])))</f>
        <v>0.5</v>
      </c>
      <c r="S155" s="9" t="s">
        <v>555</v>
      </c>
      <c r="T155" s="9" t="s">
        <v>701</v>
      </c>
    </row>
    <row r="156" spans="1:20" x14ac:dyDescent="0.25">
      <c r="A156" s="9" t="s">
        <v>90</v>
      </c>
      <c r="B156" s="10" t="s">
        <v>249</v>
      </c>
      <c r="C156" s="10">
        <v>1</v>
      </c>
      <c r="D156" s="10">
        <v>5</v>
      </c>
      <c r="E15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56" s="10">
        <v>30</v>
      </c>
      <c r="G156" s="11">
        <f>((Таблица1[[#This Row],[Балл]]*Таблица1[[#This Row],[Коэфф]])/Таблица1[[#This Row],[Авторы]])/Таблица1[[#This Row],[Количество аффилиаций]]</f>
        <v>8.4</v>
      </c>
      <c r="H156" s="9" t="s">
        <v>331</v>
      </c>
      <c r="I156" s="10" t="s">
        <v>498</v>
      </c>
      <c r="J156" s="10" t="s">
        <v>490</v>
      </c>
      <c r="K156" s="10">
        <v>1949</v>
      </c>
      <c r="L156" s="10">
        <v>3</v>
      </c>
      <c r="M156" s="10"/>
      <c r="N156" s="10">
        <v>0</v>
      </c>
      <c r="O156" s="10">
        <v>453</v>
      </c>
      <c r="P156" s="12" t="str">
        <f>CONCATENATE(Таблица1[[#This Row],[Ф.И.О.]],"$",Таблица1[[#This Row],[DOI]])</f>
        <v>Шацкий Владислав Станиславович$10.1080/00206814.2021.1916784</v>
      </c>
      <c r="Q156" s="10">
        <f>SUM(1/(COUNTIF(P:P,Таблица1[[#This Row],[Ф.И.О.+DOI]])))</f>
        <v>1</v>
      </c>
      <c r="R156" s="10">
        <f>SUM(1/(COUNTIF(A:A,Таблица1[[#This Row],[DOI]])))</f>
        <v>0.5</v>
      </c>
      <c r="S156" s="9" t="s">
        <v>555</v>
      </c>
      <c r="T156" s="9" t="s">
        <v>701</v>
      </c>
    </row>
    <row r="157" spans="1:20" x14ac:dyDescent="0.25">
      <c r="A157" s="9" t="s">
        <v>47</v>
      </c>
      <c r="B157" s="10" t="s">
        <v>249</v>
      </c>
      <c r="C157" s="10">
        <v>1</v>
      </c>
      <c r="D157" s="10">
        <v>2</v>
      </c>
      <c r="E15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57" s="10">
        <v>30</v>
      </c>
      <c r="G157" s="11">
        <f>((Таблица1[[#This Row],[Балл]]*Таблица1[[#This Row],[Коэфф]])/Таблица1[[#This Row],[Авторы]])/Таблица1[[#This Row],[Количество аффилиаций]]</f>
        <v>31.5</v>
      </c>
      <c r="H157" s="9" t="s">
        <v>293</v>
      </c>
      <c r="I157" s="10" t="s">
        <v>491</v>
      </c>
      <c r="J157" s="10" t="s">
        <v>492</v>
      </c>
      <c r="K157" s="10">
        <v>1995</v>
      </c>
      <c r="L157" s="10">
        <v>2</v>
      </c>
      <c r="M157" s="10"/>
      <c r="N157" s="10">
        <v>0</v>
      </c>
      <c r="O157" s="10">
        <v>211</v>
      </c>
      <c r="P157" s="12" t="str">
        <f>CONCATENATE(Таблица1[[#This Row],[Ф.И.О.]],"$",Таблица1[[#This Row],[DOI]])</f>
        <v>Перфилова Алина Александровна$10.1093/nsr/nwac215</v>
      </c>
      <c r="Q157" s="10">
        <f>SUM(1/(COUNTIF(P:P,Таблица1[[#This Row],[Ф.И.О.+DOI]])))</f>
        <v>1</v>
      </c>
      <c r="R157" s="10">
        <f>SUM(1/(COUNTIF(A:A,Таблица1[[#This Row],[DOI]])))</f>
        <v>0.5</v>
      </c>
      <c r="S157" s="9" t="s">
        <v>543</v>
      </c>
      <c r="T157" s="9" t="s">
        <v>657</v>
      </c>
    </row>
    <row r="158" spans="1:20" x14ac:dyDescent="0.25">
      <c r="A158" s="9" t="s">
        <v>47</v>
      </c>
      <c r="B158" s="10" t="s">
        <v>249</v>
      </c>
      <c r="C158" s="10">
        <v>1</v>
      </c>
      <c r="D158" s="10">
        <v>2</v>
      </c>
      <c r="E15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58" s="10">
        <v>30</v>
      </c>
      <c r="G158" s="11">
        <f>((Таблица1[[#This Row],[Балл]]*Таблица1[[#This Row],[Коэфф]])/Таблица1[[#This Row],[Авторы]])/Таблица1[[#This Row],[Количество аффилиаций]]</f>
        <v>15.75</v>
      </c>
      <c r="H158" s="9" t="s">
        <v>294</v>
      </c>
      <c r="I158" s="10" t="s">
        <v>489</v>
      </c>
      <c r="J158" s="10" t="s">
        <v>490</v>
      </c>
      <c r="K158" s="10">
        <v>1964</v>
      </c>
      <c r="L158" s="10">
        <v>4</v>
      </c>
      <c r="M158" s="10">
        <v>1</v>
      </c>
      <c r="N158" s="10">
        <v>1</v>
      </c>
      <c r="O158" s="10">
        <v>211</v>
      </c>
      <c r="P158" s="12" t="str">
        <f>CONCATENATE(Таблица1[[#This Row],[Ф.И.О.]],"$",Таблица1[[#This Row],[DOI]])</f>
        <v>Сафонова Инна Юрьевна$10.1093/nsr/nwac215</v>
      </c>
      <c r="Q158" s="10">
        <f>SUM(1/(COUNTIF(P:P,Таблица1[[#This Row],[Ф.И.О.+DOI]])))</f>
        <v>1</v>
      </c>
      <c r="R158" s="10">
        <f>SUM(1/(COUNTIF(A:A,Таблица1[[#This Row],[DOI]])))</f>
        <v>0.5</v>
      </c>
      <c r="S158" s="9" t="s">
        <v>543</v>
      </c>
      <c r="T158" s="9" t="s">
        <v>657</v>
      </c>
    </row>
    <row r="159" spans="1:20" x14ac:dyDescent="0.25">
      <c r="A159" s="9" t="s">
        <v>195</v>
      </c>
      <c r="B159" s="10" t="s">
        <v>249</v>
      </c>
      <c r="C159" s="10">
        <v>1</v>
      </c>
      <c r="D159" s="10">
        <v>5</v>
      </c>
      <c r="E15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59" s="10">
        <v>30</v>
      </c>
      <c r="G159" s="11">
        <f>((Таблица1[[#This Row],[Балл]]*Таблица1[[#This Row],[Коэфф]])/Таблица1[[#This Row],[Авторы]])/Таблица1[[#This Row],[Количество аффилиаций]]</f>
        <v>12.6</v>
      </c>
      <c r="H159" s="9" t="s">
        <v>427</v>
      </c>
      <c r="I159" s="10" t="s">
        <v>493</v>
      </c>
      <c r="J159" s="10" t="s">
        <v>494</v>
      </c>
      <c r="K159" s="10">
        <v>1975</v>
      </c>
      <c r="L159" s="10">
        <v>2</v>
      </c>
      <c r="M159" s="10"/>
      <c r="N159" s="10">
        <v>0</v>
      </c>
      <c r="O159" s="10">
        <v>451</v>
      </c>
      <c r="P159" s="12" t="str">
        <f>CONCATENATE(Таблица1[[#This Row],[Ф.И.О.]],"$",Таблица1[[#This Row],[DOI]])</f>
        <v>Головин Александр Викторович$10.1093/petrology/egac055</v>
      </c>
      <c r="Q159" s="10">
        <f>SUM(1/(COUNTIF(P:P,Таблица1[[#This Row],[Ф.И.О.+DOI]])))</f>
        <v>1</v>
      </c>
      <c r="R159" s="10">
        <f>SUM(1/(COUNTIF(A:A,Таблица1[[#This Row],[DOI]])))</f>
        <v>1</v>
      </c>
      <c r="S159" s="9" t="s">
        <v>563</v>
      </c>
      <c r="T159" s="9" t="s">
        <v>817</v>
      </c>
    </row>
    <row r="160" spans="1:20" x14ac:dyDescent="0.25">
      <c r="A160" s="9" t="s">
        <v>101</v>
      </c>
      <c r="B160" s="10" t="s">
        <v>249</v>
      </c>
      <c r="C160" s="10">
        <v>1</v>
      </c>
      <c r="D160" s="10">
        <v>9</v>
      </c>
      <c r="E16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60" s="10">
        <v>30</v>
      </c>
      <c r="G160" s="11">
        <f>((Таблица1[[#This Row],[Балл]]*Таблица1[[#This Row],[Коэфф]])/Таблица1[[#This Row],[Авторы]])/Таблица1[[#This Row],[Количество аффилиаций]]</f>
        <v>7</v>
      </c>
      <c r="H160" s="9" t="s">
        <v>423</v>
      </c>
      <c r="I160" s="10" t="s">
        <v>496</v>
      </c>
      <c r="J160" s="10" t="s">
        <v>490</v>
      </c>
      <c r="K160" s="10">
        <v>1976</v>
      </c>
      <c r="L160" s="10">
        <v>2</v>
      </c>
      <c r="M160" s="10">
        <v>1</v>
      </c>
      <c r="N160" s="10">
        <v>1</v>
      </c>
      <c r="O160" s="10">
        <v>215</v>
      </c>
      <c r="P160" s="12" t="str">
        <f>CONCATENATE(Таблица1[[#This Row],[Ф.И.О.]],"$",Таблица1[[#This Row],[DOI]])</f>
        <v>Дорошкевич Анна Геннадьевна$10.1093/petrology/egac073</v>
      </c>
      <c r="Q160" s="10">
        <f>SUM(1/(COUNTIF(P:P,Таблица1[[#This Row],[Ф.И.О.+DOI]])))</f>
        <v>1</v>
      </c>
      <c r="R160" s="10">
        <f>SUM(1/(COUNTIF(A:A,Таблица1[[#This Row],[DOI]])))</f>
        <v>0.14285714285714285</v>
      </c>
      <c r="S160" s="9" t="s">
        <v>563</v>
      </c>
      <c r="T160" s="9" t="s">
        <v>715</v>
      </c>
    </row>
    <row r="161" spans="1:20" x14ac:dyDescent="0.25">
      <c r="A161" s="9" t="s">
        <v>101</v>
      </c>
      <c r="B161" s="10" t="s">
        <v>249</v>
      </c>
      <c r="C161" s="10">
        <v>1</v>
      </c>
      <c r="D161" s="10">
        <v>9</v>
      </c>
      <c r="E16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61" s="10">
        <v>30</v>
      </c>
      <c r="G161" s="11">
        <f>((Таблица1[[#This Row],[Балл]]*Таблица1[[#This Row],[Коэфф]])/Таблица1[[#This Row],[Авторы]])/Таблица1[[#This Row],[Количество аффилиаций]]</f>
        <v>14</v>
      </c>
      <c r="H161" s="9" t="s">
        <v>424</v>
      </c>
      <c r="I161" s="10" t="s">
        <v>493</v>
      </c>
      <c r="J161" s="10" t="s">
        <v>494</v>
      </c>
      <c r="K161" s="10">
        <v>1982</v>
      </c>
      <c r="L161" s="10">
        <v>1</v>
      </c>
      <c r="M161" s="10"/>
      <c r="N161" s="10">
        <v>0</v>
      </c>
      <c r="O161" s="10">
        <v>215</v>
      </c>
      <c r="P161" s="12" t="str">
        <f>CONCATENATE(Таблица1[[#This Row],[Ф.И.О.]],"$",Таблица1[[#This Row],[DOI]])</f>
        <v>Избродин Иван Александрович$10.1093/petrology/egac073</v>
      </c>
      <c r="Q161" s="10">
        <f>SUM(1/(COUNTIF(P:P,Таблица1[[#This Row],[Ф.И.О.+DOI]])))</f>
        <v>1</v>
      </c>
      <c r="R161" s="10">
        <f>SUM(1/(COUNTIF(A:A,Таблица1[[#This Row],[DOI]])))</f>
        <v>0.14285714285714285</v>
      </c>
      <c r="S161" s="9" t="s">
        <v>563</v>
      </c>
      <c r="T161" s="9" t="s">
        <v>715</v>
      </c>
    </row>
    <row r="162" spans="1:20" x14ac:dyDescent="0.25">
      <c r="A162" s="9" t="s">
        <v>101</v>
      </c>
      <c r="B162" s="10" t="s">
        <v>249</v>
      </c>
      <c r="C162" s="10">
        <v>1</v>
      </c>
      <c r="D162" s="10">
        <v>9</v>
      </c>
      <c r="E16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62" s="10">
        <v>30</v>
      </c>
      <c r="G162" s="11">
        <f>((Таблица1[[#This Row],[Балл]]*Таблица1[[#This Row],[Коэфф]])/Таблица1[[#This Row],[Авторы]])/Таблица1[[#This Row],[Количество аффилиаций]]</f>
        <v>14</v>
      </c>
      <c r="H162" s="9" t="s">
        <v>430</v>
      </c>
      <c r="I162" s="10" t="s">
        <v>491</v>
      </c>
      <c r="J162" s="10" t="s">
        <v>492</v>
      </c>
      <c r="K162" s="10">
        <v>1996</v>
      </c>
      <c r="L162" s="10">
        <v>1</v>
      </c>
      <c r="M162" s="10"/>
      <c r="N162" s="10">
        <v>0</v>
      </c>
      <c r="O162" s="10">
        <v>215</v>
      </c>
      <c r="P162" s="12" t="str">
        <f>CONCATENATE(Таблица1[[#This Row],[Ф.И.О.]],"$",Таблица1[[#This Row],[DOI]])</f>
        <v>Крук Михаил Николаевич$10.1093/petrology/egac073</v>
      </c>
      <c r="Q162" s="10">
        <f>SUM(1/(COUNTIF(P:P,Таблица1[[#This Row],[Ф.И.О.+DOI]])))</f>
        <v>1</v>
      </c>
      <c r="R162" s="10">
        <f>SUM(1/(COUNTIF(A:A,Таблица1[[#This Row],[DOI]])))</f>
        <v>0.14285714285714285</v>
      </c>
      <c r="S162" s="9" t="s">
        <v>563</v>
      </c>
      <c r="T162" s="9" t="s">
        <v>715</v>
      </c>
    </row>
    <row r="163" spans="1:20" x14ac:dyDescent="0.25">
      <c r="A163" s="9" t="s">
        <v>101</v>
      </c>
      <c r="B163" s="10" t="s">
        <v>249</v>
      </c>
      <c r="C163" s="10">
        <v>1</v>
      </c>
      <c r="D163" s="10">
        <v>9</v>
      </c>
      <c r="E16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63" s="10">
        <v>30</v>
      </c>
      <c r="G163" s="11">
        <f>((Таблица1[[#This Row],[Балл]]*Таблица1[[#This Row],[Коэфф]])/Таблица1[[#This Row],[Авторы]])/Таблица1[[#This Row],[Количество аффилиаций]]</f>
        <v>14</v>
      </c>
      <c r="H163" s="9" t="s">
        <v>431</v>
      </c>
      <c r="I163" s="10" t="s">
        <v>491</v>
      </c>
      <c r="J163" s="10" t="s">
        <v>492</v>
      </c>
      <c r="K163" s="10">
        <v>1997</v>
      </c>
      <c r="L163" s="10">
        <v>1</v>
      </c>
      <c r="M163" s="10"/>
      <c r="N163" s="10">
        <v>0</v>
      </c>
      <c r="O163" s="10">
        <v>215</v>
      </c>
      <c r="P163" s="12" t="str">
        <f>CONCATENATE(Таблица1[[#This Row],[Ф.И.О.]],"$",Таблица1[[#This Row],[DOI]])</f>
        <v>Нугуманова Язгуль Наилевна$10.1093/petrology/egac073</v>
      </c>
      <c r="Q163" s="10">
        <f>SUM(1/(COUNTIF(P:P,Таблица1[[#This Row],[Ф.И.О.+DOI]])))</f>
        <v>1</v>
      </c>
      <c r="R163" s="10">
        <f>SUM(1/(COUNTIF(A:A,Таблица1[[#This Row],[DOI]])))</f>
        <v>0.14285714285714285</v>
      </c>
      <c r="S163" s="9" t="s">
        <v>563</v>
      </c>
      <c r="T163" s="9" t="s">
        <v>715</v>
      </c>
    </row>
    <row r="164" spans="1:20" x14ac:dyDescent="0.25">
      <c r="A164" s="9" t="s">
        <v>101</v>
      </c>
      <c r="B164" s="10" t="s">
        <v>249</v>
      </c>
      <c r="C164" s="10">
        <v>1</v>
      </c>
      <c r="D164" s="10">
        <v>9</v>
      </c>
      <c r="E16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64" s="10">
        <v>30</v>
      </c>
      <c r="G164" s="11">
        <f>((Таблица1[[#This Row],[Балл]]*Таблица1[[#This Row],[Коэфф]])/Таблица1[[#This Row],[Авторы]])/Таблица1[[#This Row],[Количество аффилиаций]]</f>
        <v>14</v>
      </c>
      <c r="H164" s="9" t="s">
        <v>347</v>
      </c>
      <c r="I164" s="10" t="s">
        <v>491</v>
      </c>
      <c r="J164" s="10" t="s">
        <v>492</v>
      </c>
      <c r="K164" s="10">
        <v>1986</v>
      </c>
      <c r="L164" s="10">
        <v>1</v>
      </c>
      <c r="M164" s="10"/>
      <c r="N164" s="10">
        <v>0</v>
      </c>
      <c r="O164" s="10">
        <v>775</v>
      </c>
      <c r="P164" s="12" t="str">
        <f>CONCATENATE(Таблица1[[#This Row],[Ф.И.О.]],"$",Таблица1[[#This Row],[DOI]])</f>
        <v>Пономарчук Антон Викторович$10.1093/petrology/egac073</v>
      </c>
      <c r="Q164" s="10">
        <f>SUM(1/(COUNTIF(P:P,Таблица1[[#This Row],[Ф.И.О.+DOI]])))</f>
        <v>1</v>
      </c>
      <c r="R164" s="10">
        <f>SUM(1/(COUNTIF(A:A,Таблица1[[#This Row],[DOI]])))</f>
        <v>0.14285714285714285</v>
      </c>
      <c r="S164" s="9" t="s">
        <v>563</v>
      </c>
      <c r="T164" s="9" t="s">
        <v>715</v>
      </c>
    </row>
    <row r="165" spans="1:20" x14ac:dyDescent="0.25">
      <c r="A165" s="9" t="s">
        <v>101</v>
      </c>
      <c r="B165" s="10" t="s">
        <v>249</v>
      </c>
      <c r="C165" s="10">
        <v>1</v>
      </c>
      <c r="D165" s="10">
        <v>9</v>
      </c>
      <c r="E16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65" s="10">
        <v>30</v>
      </c>
      <c r="G165" s="11">
        <f>((Таблица1[[#This Row],[Балл]]*Таблица1[[#This Row],[Коэфф]])/Таблица1[[#This Row],[Авторы]])/Таблица1[[#This Row],[Количество аффилиаций]]</f>
        <v>7</v>
      </c>
      <c r="H165" s="9" t="s">
        <v>432</v>
      </c>
      <c r="I165" s="10" t="s">
        <v>493</v>
      </c>
      <c r="J165" s="10" t="s">
        <v>494</v>
      </c>
      <c r="K165" s="10">
        <v>1987</v>
      </c>
      <c r="L165" s="10">
        <v>2</v>
      </c>
      <c r="M165" s="10"/>
      <c r="N165" s="10">
        <v>0</v>
      </c>
      <c r="O165" s="10">
        <v>215</v>
      </c>
      <c r="P165" s="12" t="str">
        <f>CONCATENATE(Таблица1[[#This Row],[Ф.И.О.]],"$",Таблица1[[#This Row],[DOI]])</f>
        <v>Прокопьев Илья Романович$10.1093/petrology/egac073</v>
      </c>
      <c r="Q165" s="10">
        <f>SUM(1/(COUNTIF(P:P,Таблица1[[#This Row],[Ф.И.О.+DOI]])))</f>
        <v>1</v>
      </c>
      <c r="R165" s="10">
        <f>SUM(1/(COUNTIF(A:A,Таблица1[[#This Row],[DOI]])))</f>
        <v>0.14285714285714285</v>
      </c>
      <c r="S165" s="9" t="s">
        <v>563</v>
      </c>
      <c r="T165" s="9" t="s">
        <v>715</v>
      </c>
    </row>
    <row r="166" spans="1:20" x14ac:dyDescent="0.25">
      <c r="A166" s="9" t="s">
        <v>101</v>
      </c>
      <c r="B166" s="10" t="s">
        <v>249</v>
      </c>
      <c r="C166" s="10">
        <v>1</v>
      </c>
      <c r="D166" s="10">
        <v>9</v>
      </c>
      <c r="E16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66" s="10">
        <v>30</v>
      </c>
      <c r="G166" s="11">
        <f>((Таблица1[[#This Row],[Балл]]*Таблица1[[#This Row],[Коэфф]])/Таблица1[[#This Row],[Авторы]])/Таблица1[[#This Row],[Количество аффилиаций]]</f>
        <v>14</v>
      </c>
      <c r="H166" s="9" t="s">
        <v>455</v>
      </c>
      <c r="I166" s="10" t="s">
        <v>493</v>
      </c>
      <c r="J166" s="10" t="s">
        <v>490</v>
      </c>
      <c r="K166" s="10">
        <v>1964</v>
      </c>
      <c r="L166" s="10">
        <v>1</v>
      </c>
      <c r="M166" s="10"/>
      <c r="N166" s="10">
        <v>0</v>
      </c>
      <c r="O166" s="10">
        <v>436</v>
      </c>
      <c r="P166" s="12" t="str">
        <f>CONCATENATE(Таблица1[[#This Row],[Ф.И.О.]],"$",Таблица1[[#This Row],[DOI]])</f>
        <v>Шарыгин Виктор Викторович$10.1093/petrology/egac073</v>
      </c>
      <c r="Q166" s="10">
        <f>SUM(1/(COUNTIF(P:P,Таблица1[[#This Row],[Ф.И.О.+DOI]])))</f>
        <v>1</v>
      </c>
      <c r="R166" s="10">
        <f>SUM(1/(COUNTIF(A:A,Таблица1[[#This Row],[DOI]])))</f>
        <v>0.14285714285714285</v>
      </c>
      <c r="S166" s="9" t="s">
        <v>563</v>
      </c>
      <c r="T166" s="9" t="s">
        <v>853</v>
      </c>
    </row>
    <row r="167" spans="1:20" x14ac:dyDescent="0.25">
      <c r="A167" s="9" t="s">
        <v>196</v>
      </c>
      <c r="B167" s="10" t="s">
        <v>249</v>
      </c>
      <c r="C167" s="10">
        <v>1</v>
      </c>
      <c r="D167" s="10">
        <v>6</v>
      </c>
      <c r="E16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67" s="10">
        <v>30</v>
      </c>
      <c r="G167" s="11">
        <f>((Таблица1[[#This Row],[Балл]]*Таблица1[[#This Row],[Коэфф]])/Таблица1[[#This Row],[Авторы]])/Таблица1[[#This Row],[Количество аффилиаций]]</f>
        <v>10.5</v>
      </c>
      <c r="H167" s="9" t="s">
        <v>427</v>
      </c>
      <c r="I167" s="10" t="s">
        <v>493</v>
      </c>
      <c r="J167" s="10" t="s">
        <v>494</v>
      </c>
      <c r="K167" s="10">
        <v>1975</v>
      </c>
      <c r="L167" s="10">
        <v>2</v>
      </c>
      <c r="M167" s="10"/>
      <c r="N167" s="10">
        <v>0</v>
      </c>
      <c r="O167" s="10">
        <v>451</v>
      </c>
      <c r="P167" s="12" t="str">
        <f>CONCATENATE(Таблица1[[#This Row],[Ф.И.О.]],"$",Таблица1[[#This Row],[DOI]])</f>
        <v>Головин Александр Викторович$10.1093/petrology/egac076</v>
      </c>
      <c r="Q167" s="10">
        <f>SUM(1/(COUNTIF(P:P,Таблица1[[#This Row],[Ф.И.О.+DOI]])))</f>
        <v>1</v>
      </c>
      <c r="R167" s="10">
        <f>SUM(1/(COUNTIF(A:A,Таблица1[[#This Row],[DOI]])))</f>
        <v>0.33333333333333331</v>
      </c>
      <c r="S167" s="9" t="s">
        <v>563</v>
      </c>
      <c r="T167" s="9" t="s">
        <v>818</v>
      </c>
    </row>
    <row r="168" spans="1:20" x14ac:dyDescent="0.25">
      <c r="A168" s="9" t="s">
        <v>196</v>
      </c>
      <c r="B168" s="10" t="s">
        <v>249</v>
      </c>
      <c r="C168" s="10">
        <v>1</v>
      </c>
      <c r="D168" s="10">
        <v>6</v>
      </c>
      <c r="E16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68" s="10">
        <v>30</v>
      </c>
      <c r="G168" s="11">
        <f>((Таблица1[[#This Row],[Балл]]*Таблица1[[#This Row],[Коэфф]])/Таблица1[[#This Row],[Авторы]])/Таблица1[[#This Row],[Количество аффилиаций]]</f>
        <v>21</v>
      </c>
      <c r="H168" s="9" t="s">
        <v>428</v>
      </c>
      <c r="I168" s="10" t="s">
        <v>498</v>
      </c>
      <c r="J168" s="10" t="s">
        <v>490</v>
      </c>
      <c r="K168" s="10">
        <v>1974</v>
      </c>
      <c r="L168" s="10">
        <v>1</v>
      </c>
      <c r="M168" s="10"/>
      <c r="N168" s="10">
        <v>0</v>
      </c>
      <c r="O168" s="10">
        <v>452</v>
      </c>
      <c r="P168" s="12" t="str">
        <f>CONCATENATE(Таблица1[[#This Row],[Ф.И.О.]],"$",Таблица1[[#This Row],[DOI]])</f>
        <v>Корсаков Андрей Викторович$10.1093/petrology/egac076</v>
      </c>
      <c r="Q168" s="10">
        <f>SUM(1/(COUNTIF(P:P,Таблица1[[#This Row],[Ф.И.О.+DOI]])))</f>
        <v>1</v>
      </c>
      <c r="R168" s="10">
        <f>SUM(1/(COUNTIF(A:A,Таблица1[[#This Row],[DOI]])))</f>
        <v>0.33333333333333331</v>
      </c>
      <c r="S168" s="9" t="s">
        <v>563</v>
      </c>
      <c r="T168" s="9" t="s">
        <v>818</v>
      </c>
    </row>
    <row r="169" spans="1:20" x14ac:dyDescent="0.25">
      <c r="A169" s="9" t="s">
        <v>196</v>
      </c>
      <c r="B169" s="10" t="s">
        <v>249</v>
      </c>
      <c r="C169" s="10">
        <v>1</v>
      </c>
      <c r="D169" s="10">
        <v>6</v>
      </c>
      <c r="E16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69" s="10">
        <v>30</v>
      </c>
      <c r="G169" s="11">
        <f>((Таблица1[[#This Row],[Балл]]*Таблица1[[#This Row],[Коэфф]])/Таблица1[[#This Row],[Авторы]])/Таблица1[[#This Row],[Количество аффилиаций]]</f>
        <v>10.5</v>
      </c>
      <c r="H169" s="9" t="s">
        <v>433</v>
      </c>
      <c r="I169" s="10" t="s">
        <v>493</v>
      </c>
      <c r="J169" s="10" t="s">
        <v>494</v>
      </c>
      <c r="K169" s="10">
        <v>1990</v>
      </c>
      <c r="L169" s="10">
        <v>2</v>
      </c>
      <c r="M169" s="10"/>
      <c r="N169" s="10">
        <v>0</v>
      </c>
      <c r="O169" s="10">
        <v>452</v>
      </c>
      <c r="P169" s="12" t="str">
        <f>CONCATENATE(Таблица1[[#This Row],[Ф.И.О.]],"$",Таблица1[[#This Row],[DOI]])</f>
        <v>Михайленко Денис Сергеевич$10.1093/petrology/egac076</v>
      </c>
      <c r="Q169" s="10">
        <f>SUM(1/(COUNTIF(P:P,Таблица1[[#This Row],[Ф.И.О.+DOI]])))</f>
        <v>1</v>
      </c>
      <c r="R169" s="10">
        <f>SUM(1/(COUNTIF(A:A,Таблица1[[#This Row],[DOI]])))</f>
        <v>0.33333333333333331</v>
      </c>
      <c r="S169" s="9" t="s">
        <v>563</v>
      </c>
      <c r="T169" s="9" t="s">
        <v>818</v>
      </c>
    </row>
    <row r="170" spans="1:20" x14ac:dyDescent="0.25">
      <c r="A170" s="9" t="s">
        <v>31</v>
      </c>
      <c r="B170" s="10" t="s">
        <v>249</v>
      </c>
      <c r="C170" s="10">
        <v>1</v>
      </c>
      <c r="D170" s="10">
        <v>6</v>
      </c>
      <c r="E17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70" s="10">
        <v>30</v>
      </c>
      <c r="G170" s="11">
        <f>((Таблица1[[#This Row],[Балл]]*Таблица1[[#This Row],[Коэфф]])/Таблица1[[#This Row],[Авторы]])/Таблица1[[#This Row],[Количество аффилиаций]]</f>
        <v>7</v>
      </c>
      <c r="H170" s="9" t="s">
        <v>282</v>
      </c>
      <c r="I170" s="10" t="s">
        <v>493</v>
      </c>
      <c r="J170" s="10" t="s">
        <v>494</v>
      </c>
      <c r="K170" s="10">
        <v>1982</v>
      </c>
      <c r="L170" s="10">
        <v>3</v>
      </c>
      <c r="M170" s="10"/>
      <c r="N170" s="10">
        <v>0</v>
      </c>
      <c r="O170" s="10">
        <v>447</v>
      </c>
      <c r="P170" s="12" t="str">
        <f>CONCATENATE(Таблица1[[#This Row],[Ф.И.О.]],"$",Таблица1[[#This Row],[DOI]])</f>
        <v>Кох Константин Александрович$10.1103/PhysRevB.106.155305</v>
      </c>
      <c r="Q170" s="10">
        <f>SUM(1/(COUNTIF(P:P,Таблица1[[#This Row],[Ф.И.О.+DOI]])))</f>
        <v>1</v>
      </c>
      <c r="R170" s="10">
        <f>SUM(1/(COUNTIF(A:A,Таблица1[[#This Row],[DOI]])))</f>
        <v>1</v>
      </c>
      <c r="S170" s="9" t="s">
        <v>530</v>
      </c>
      <c r="T170" s="9" t="s">
        <v>641</v>
      </c>
    </row>
    <row r="171" spans="1:20" x14ac:dyDescent="0.25">
      <c r="A171" s="9" t="s">
        <v>216</v>
      </c>
      <c r="B171" s="10" t="s">
        <v>249</v>
      </c>
      <c r="C171" s="10">
        <v>1</v>
      </c>
      <c r="D171" s="10">
        <v>7</v>
      </c>
      <c r="E17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71" s="10">
        <v>30</v>
      </c>
      <c r="G171" s="11">
        <f>((Таблица1[[#This Row],[Балл]]*Таблица1[[#This Row],[Коэфф]])/Таблица1[[#This Row],[Авторы]])/Таблица1[[#This Row],[Количество аффилиаций]]</f>
        <v>6</v>
      </c>
      <c r="H171" s="9" t="s">
        <v>454</v>
      </c>
      <c r="I171" s="10" t="s">
        <v>497</v>
      </c>
      <c r="J171" s="10" t="s">
        <v>494</v>
      </c>
      <c r="K171" s="10">
        <v>1993</v>
      </c>
      <c r="L171" s="10">
        <v>3</v>
      </c>
      <c r="M171" s="10"/>
      <c r="N171" s="10">
        <v>0</v>
      </c>
      <c r="O171" s="10">
        <v>284</v>
      </c>
      <c r="P171" s="12" t="str">
        <f>CONCATENATE(Таблица1[[#This Row],[Ф.И.О.]],"$",Таблица1[[#This Row],[DOI]])</f>
        <v>Картозия Андрей Акакиевич$10.1111/sed.13037</v>
      </c>
      <c r="Q171" s="10">
        <f>SUM(1/(COUNTIF(P:P,Таблица1[[#This Row],[Ф.И.О.+DOI]])))</f>
        <v>1</v>
      </c>
      <c r="R171" s="10">
        <f>SUM(1/(COUNTIF(A:A,Таблица1[[#This Row],[DOI]])))</f>
        <v>1</v>
      </c>
      <c r="S171" s="9" t="s">
        <v>598</v>
      </c>
      <c r="T171" s="9" t="s">
        <v>847</v>
      </c>
    </row>
    <row r="172" spans="1:20" x14ac:dyDescent="0.25">
      <c r="A172" s="9" t="s">
        <v>197</v>
      </c>
      <c r="B172" s="10" t="s">
        <v>249</v>
      </c>
      <c r="C172" s="10">
        <v>1</v>
      </c>
      <c r="D172" s="10">
        <v>6</v>
      </c>
      <c r="E17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172" s="10">
        <v>30</v>
      </c>
      <c r="G172" s="11">
        <f>((Таблица1[[#This Row],[Балл]]*Таблица1[[#This Row],[Коэфф]])/Таблица1[[#This Row],[Авторы]])/Таблица1[[#This Row],[Количество аффилиаций]]</f>
        <v>10.5</v>
      </c>
      <c r="H172" s="9" t="s">
        <v>427</v>
      </c>
      <c r="I172" s="10" t="s">
        <v>493</v>
      </c>
      <c r="J172" s="10" t="s">
        <v>494</v>
      </c>
      <c r="K172" s="10">
        <v>1975</v>
      </c>
      <c r="L172" s="10">
        <v>2</v>
      </c>
      <c r="M172" s="10"/>
      <c r="N172" s="10">
        <v>0</v>
      </c>
      <c r="O172" s="10">
        <v>451</v>
      </c>
      <c r="P172" s="12" t="str">
        <f>CONCATENATE(Таблица1[[#This Row],[Ф.И.О.]],"$",Таблица1[[#This Row],[DOI]])</f>
        <v>Головин Александр Викторович$10.1130/G49947.1</v>
      </c>
      <c r="Q172" s="10">
        <f>SUM(1/(COUNTIF(P:P,Таблица1[[#This Row],[Ф.И.О.+DOI]])))</f>
        <v>1</v>
      </c>
      <c r="R172" s="10">
        <f>SUM(1/(COUNTIF(A:A,Таблица1[[#This Row],[DOI]])))</f>
        <v>1</v>
      </c>
      <c r="S172" s="9" t="s">
        <v>592</v>
      </c>
      <c r="T172" s="9" t="s">
        <v>819</v>
      </c>
    </row>
    <row r="173" spans="1:20" x14ac:dyDescent="0.25">
      <c r="A173" s="9" t="s">
        <v>124</v>
      </c>
      <c r="B173" s="10" t="s">
        <v>250</v>
      </c>
      <c r="C173" s="10">
        <v>1</v>
      </c>
      <c r="D173" s="10">
        <v>4</v>
      </c>
      <c r="E17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73" s="10">
        <v>45</v>
      </c>
      <c r="G173" s="11">
        <f>((Таблица1[[#This Row],[Балл]]*Таблица1[[#This Row],[Коэфф]])/Таблица1[[#This Row],[Авторы]])/Таблица1[[#This Row],[Количество аффилиаций]]</f>
        <v>9</v>
      </c>
      <c r="H173" s="9" t="s">
        <v>366</v>
      </c>
      <c r="I173" s="10" t="s">
        <v>493</v>
      </c>
      <c r="J173" s="10" t="s">
        <v>494</v>
      </c>
      <c r="K173" s="10">
        <v>1961</v>
      </c>
      <c r="L173" s="10">
        <v>1</v>
      </c>
      <c r="M173" s="10"/>
      <c r="N173" s="10">
        <v>0</v>
      </c>
      <c r="O173" s="10">
        <v>216</v>
      </c>
      <c r="P173" s="12" t="str">
        <f>CONCATENATE(Таблица1[[#This Row],[Ф.И.О.]],"$",Таблица1[[#This Row],[DOI]])</f>
        <v>Мельгунов Михаил Сергеевич$10.1134/S0012496622050179</v>
      </c>
      <c r="Q173" s="10">
        <f>SUM(1/(COUNTIF(P:P,Таблица1[[#This Row],[Ф.И.О.+DOI]])))</f>
        <v>1</v>
      </c>
      <c r="R173" s="10">
        <f>SUM(1/(COUNTIF(A:A,Таблица1[[#This Row],[DOI]])))</f>
        <v>1</v>
      </c>
      <c r="S173" s="9" t="s">
        <v>571</v>
      </c>
      <c r="T173" s="9" t="s">
        <v>742</v>
      </c>
    </row>
    <row r="174" spans="1:20" x14ac:dyDescent="0.25">
      <c r="A174" s="9" t="s">
        <v>125</v>
      </c>
      <c r="B174" s="10" t="s">
        <v>250</v>
      </c>
      <c r="C174" s="10">
        <v>1</v>
      </c>
      <c r="D174" s="10">
        <v>6</v>
      </c>
      <c r="E17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74" s="10">
        <v>30</v>
      </c>
      <c r="G174" s="11">
        <f>((Таблица1[[#This Row],[Балл]]*Таблица1[[#This Row],[Коэфф]])/Таблица1[[#This Row],[Авторы]])/Таблица1[[#This Row],[Количество аффилиаций]]</f>
        <v>4</v>
      </c>
      <c r="H174" s="9" t="s">
        <v>363</v>
      </c>
      <c r="I174" s="10" t="s">
        <v>489</v>
      </c>
      <c r="J174" s="10" t="s">
        <v>490</v>
      </c>
      <c r="K174" s="10">
        <v>1954</v>
      </c>
      <c r="L174" s="10">
        <v>1</v>
      </c>
      <c r="M174" s="10">
        <v>1</v>
      </c>
      <c r="N174" s="10">
        <v>1</v>
      </c>
      <c r="O174" s="10">
        <v>216</v>
      </c>
      <c r="P174" s="12" t="str">
        <f>CONCATENATE(Таблица1[[#This Row],[Ф.И.О.]],"$",Таблица1[[#This Row],[DOI]])</f>
        <v>Леонова Галина Александровна$10.1134/S0016702922020069</v>
      </c>
      <c r="Q174" s="10">
        <f>SUM(1/(COUNTIF(P:P,Таблица1[[#This Row],[Ф.И.О.+DOI]])))</f>
        <v>1</v>
      </c>
      <c r="R174" s="10">
        <f>SUM(1/(COUNTIF(A:A,Таблица1[[#This Row],[DOI]])))</f>
        <v>0.2</v>
      </c>
      <c r="S174" s="9" t="s">
        <v>509</v>
      </c>
      <c r="T174" s="9" t="s">
        <v>743</v>
      </c>
    </row>
    <row r="175" spans="1:20" x14ac:dyDescent="0.25">
      <c r="A175" s="9" t="s">
        <v>125</v>
      </c>
      <c r="B175" s="10" t="s">
        <v>250</v>
      </c>
      <c r="C175" s="10">
        <v>1</v>
      </c>
      <c r="D175" s="10">
        <v>6</v>
      </c>
      <c r="E17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75" s="10">
        <v>30</v>
      </c>
      <c r="G175" s="11">
        <f>((Таблица1[[#This Row],[Балл]]*Таблица1[[#This Row],[Коэфф]])/Таблица1[[#This Row],[Авторы]])/Таблица1[[#This Row],[Количество аффилиаций]]</f>
        <v>4</v>
      </c>
      <c r="H175" s="9" t="s">
        <v>364</v>
      </c>
      <c r="I175" s="10" t="s">
        <v>493</v>
      </c>
      <c r="J175" s="10" t="s">
        <v>494</v>
      </c>
      <c r="K175" s="10">
        <v>1984</v>
      </c>
      <c r="L175" s="10">
        <v>1</v>
      </c>
      <c r="M175" s="10"/>
      <c r="N175" s="10">
        <v>0</v>
      </c>
      <c r="O175" s="10">
        <v>216</v>
      </c>
      <c r="P175" s="12" t="str">
        <f>CONCATENATE(Таблица1[[#This Row],[Ф.И.О.]],"$",Таблица1[[#This Row],[DOI]])</f>
        <v>Мальцев Антон Евгеньевич$10.1134/S0016702922020069</v>
      </c>
      <c r="Q175" s="10">
        <f>SUM(1/(COUNTIF(P:P,Таблица1[[#This Row],[Ф.И.О.+DOI]])))</f>
        <v>1</v>
      </c>
      <c r="R175" s="10">
        <f>SUM(1/(COUNTIF(A:A,Таблица1[[#This Row],[DOI]])))</f>
        <v>0.2</v>
      </c>
      <c r="S175" s="9" t="s">
        <v>509</v>
      </c>
      <c r="T175" s="9" t="s">
        <v>743</v>
      </c>
    </row>
    <row r="176" spans="1:20" x14ac:dyDescent="0.25">
      <c r="A176" s="9" t="s">
        <v>125</v>
      </c>
      <c r="B176" s="10" t="s">
        <v>250</v>
      </c>
      <c r="C176" s="10">
        <v>1</v>
      </c>
      <c r="D176" s="10">
        <v>6</v>
      </c>
      <c r="E17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76" s="10">
        <v>30</v>
      </c>
      <c r="G176" s="11">
        <f>((Таблица1[[#This Row],[Балл]]*Таблица1[[#This Row],[Коэфф]])/Таблица1[[#This Row],[Авторы]])/Таблица1[[#This Row],[Количество аффилиаций]]</f>
        <v>4</v>
      </c>
      <c r="H176" s="9" t="s">
        <v>449</v>
      </c>
      <c r="I176" s="10" t="s">
        <v>497</v>
      </c>
      <c r="J176" s="10" t="s">
        <v>492</v>
      </c>
      <c r="K176" s="10">
        <v>1973</v>
      </c>
      <c r="L176" s="10">
        <v>1</v>
      </c>
      <c r="M176" s="10"/>
      <c r="N176" s="10">
        <v>0</v>
      </c>
      <c r="O176" s="10">
        <v>224</v>
      </c>
      <c r="P176" s="12" t="str">
        <f>CONCATENATE(Таблица1[[#This Row],[Ф.И.О.]],"$",Таблица1[[#This Row],[DOI]])</f>
        <v>Мирошниченко Леонид Валерьевич$10.1134/S0016702922020069</v>
      </c>
      <c r="Q176" s="10">
        <f>SUM(1/(COUNTIF(P:P,Таблица1[[#This Row],[Ф.И.О.+DOI]])))</f>
        <v>1</v>
      </c>
      <c r="R176" s="10">
        <f>SUM(1/(COUNTIF(A:A,Таблица1[[#This Row],[DOI]])))</f>
        <v>0.2</v>
      </c>
      <c r="S176" s="9" t="s">
        <v>509</v>
      </c>
      <c r="T176" s="9" t="s">
        <v>835</v>
      </c>
    </row>
    <row r="177" spans="1:20" x14ac:dyDescent="0.25">
      <c r="A177" s="9" t="s">
        <v>125</v>
      </c>
      <c r="B177" s="10" t="s">
        <v>250</v>
      </c>
      <c r="C177" s="10">
        <v>1</v>
      </c>
      <c r="D177" s="10">
        <v>6</v>
      </c>
      <c r="E17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77" s="10">
        <v>30</v>
      </c>
      <c r="G177" s="11">
        <f>((Таблица1[[#This Row],[Балл]]*Таблица1[[#This Row],[Коэфф]])/Таблица1[[#This Row],[Авторы]])/Таблица1[[#This Row],[Количество аффилиаций]]</f>
        <v>4</v>
      </c>
      <c r="H177" s="9" t="s">
        <v>367</v>
      </c>
      <c r="I177" s="10" t="s">
        <v>495</v>
      </c>
      <c r="J177" s="10" t="s">
        <v>492</v>
      </c>
      <c r="K177" s="10">
        <v>1986</v>
      </c>
      <c r="L177" s="10">
        <v>1</v>
      </c>
      <c r="M177" s="10"/>
      <c r="N177" s="10">
        <v>0</v>
      </c>
      <c r="O177" s="10">
        <v>218</v>
      </c>
      <c r="P177" s="12" t="str">
        <f>CONCATENATE(Таблица1[[#This Row],[Ф.И.О.]],"$",Таблица1[[#This Row],[DOI]])</f>
        <v>Рубанов Максим Викторович$10.1134/S0016702922020069</v>
      </c>
      <c r="Q177" s="10">
        <f>SUM(1/(COUNTIF(P:P,Таблица1[[#This Row],[Ф.И.О.+DOI]])))</f>
        <v>1</v>
      </c>
      <c r="R177" s="10">
        <f>SUM(1/(COUNTIF(A:A,Таблица1[[#This Row],[DOI]])))</f>
        <v>0.2</v>
      </c>
      <c r="S177" s="9" t="s">
        <v>509</v>
      </c>
      <c r="T177" s="9" t="s">
        <v>743</v>
      </c>
    </row>
    <row r="178" spans="1:20" x14ac:dyDescent="0.25">
      <c r="A178" s="9" t="s">
        <v>125</v>
      </c>
      <c r="B178" s="10" t="s">
        <v>250</v>
      </c>
      <c r="C178" s="10">
        <v>1</v>
      </c>
      <c r="D178" s="10">
        <v>6</v>
      </c>
      <c r="E17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78" s="10">
        <v>30</v>
      </c>
      <c r="G178" s="11">
        <f>((Таблица1[[#This Row],[Балл]]*Таблица1[[#This Row],[Коэфф]])/Таблица1[[#This Row],[Авторы]])/Таблица1[[#This Row],[Количество аффилиаций]]</f>
        <v>4</v>
      </c>
      <c r="H178" s="9" t="s">
        <v>368</v>
      </c>
      <c r="I178" s="10" t="s">
        <v>491</v>
      </c>
      <c r="J178" s="10" t="s">
        <v>492</v>
      </c>
      <c r="K178" s="10">
        <v>1993</v>
      </c>
      <c r="L178" s="10">
        <v>1</v>
      </c>
      <c r="M178" s="10"/>
      <c r="N178" s="10">
        <v>0</v>
      </c>
      <c r="O178" s="10">
        <v>218</v>
      </c>
      <c r="P178" s="12" t="str">
        <f>CONCATENATE(Таблица1[[#This Row],[Ф.И.О.]],"$",Таблица1[[#This Row],[DOI]])</f>
        <v>Шавекин Алексей Сергеевич$10.1134/S0016702922020069</v>
      </c>
      <c r="Q178" s="10">
        <f>SUM(1/(COUNTIF(P:P,Таблица1[[#This Row],[Ф.И.О.+DOI]])))</f>
        <v>1</v>
      </c>
      <c r="R178" s="10">
        <f>SUM(1/(COUNTIF(A:A,Таблица1[[#This Row],[DOI]])))</f>
        <v>0.2</v>
      </c>
      <c r="S178" s="9" t="s">
        <v>509</v>
      </c>
      <c r="T178" s="9" t="s">
        <v>743</v>
      </c>
    </row>
    <row r="179" spans="1:20" x14ac:dyDescent="0.25">
      <c r="A179" s="9" t="s">
        <v>4</v>
      </c>
      <c r="B179" s="10" t="s">
        <v>250</v>
      </c>
      <c r="C179" s="10">
        <v>1</v>
      </c>
      <c r="D179" s="10">
        <v>5</v>
      </c>
      <c r="E17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79" s="10">
        <v>30</v>
      </c>
      <c r="G179" s="11">
        <f>((Таблица1[[#This Row],[Балл]]*Таблица1[[#This Row],[Коэфф]])/Таблица1[[#This Row],[Авторы]])/Таблица1[[#This Row],[Количество аффилиаций]]</f>
        <v>4.8</v>
      </c>
      <c r="H179" s="9" t="s">
        <v>262</v>
      </c>
      <c r="I179" s="10" t="s">
        <v>489</v>
      </c>
      <c r="J179" s="10" t="s">
        <v>490</v>
      </c>
      <c r="K179" s="10">
        <v>1957</v>
      </c>
      <c r="L179" s="10">
        <v>1</v>
      </c>
      <c r="M179" s="10"/>
      <c r="N179" s="10">
        <v>0</v>
      </c>
      <c r="O179" s="10">
        <v>440</v>
      </c>
      <c r="P179" s="12" t="str">
        <f>CONCATENATE(Таблица1[[#This Row],[Ф.И.О.]],"$",Таблица1[[#This Row],[DOI]])</f>
        <v>Лиханов Игорь Иванович$10.1134/S0016702922080055</v>
      </c>
      <c r="Q179" s="10">
        <f>SUM(1/(COUNTIF(P:P,Таблица1[[#This Row],[Ф.И.О.+DOI]])))</f>
        <v>1</v>
      </c>
      <c r="R179" s="10">
        <f>SUM(1/(COUNTIF(A:A,Таблица1[[#This Row],[DOI]])))</f>
        <v>0.33333333333333331</v>
      </c>
      <c r="S179" s="9" t="s">
        <v>509</v>
      </c>
      <c r="T179" s="9" t="s">
        <v>614</v>
      </c>
    </row>
    <row r="180" spans="1:20" x14ac:dyDescent="0.25">
      <c r="A180" s="9" t="s">
        <v>4</v>
      </c>
      <c r="B180" s="10" t="s">
        <v>250</v>
      </c>
      <c r="C180" s="10">
        <v>1</v>
      </c>
      <c r="D180" s="10">
        <v>5</v>
      </c>
      <c r="E18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80" s="10">
        <v>30</v>
      </c>
      <c r="G180" s="11">
        <f>((Таблица1[[#This Row],[Балл]]*Таблица1[[#This Row],[Коэфф]])/Таблица1[[#This Row],[Авторы]])/Таблица1[[#This Row],[Количество аффилиаций]]</f>
        <v>4.8</v>
      </c>
      <c r="H180" s="9" t="s">
        <v>467</v>
      </c>
      <c r="I180" s="10" t="s">
        <v>489</v>
      </c>
      <c r="J180" s="10" t="s">
        <v>490</v>
      </c>
      <c r="K180" s="10">
        <v>1935</v>
      </c>
      <c r="L180" s="10">
        <v>1</v>
      </c>
      <c r="M180" s="10">
        <v>1</v>
      </c>
      <c r="N180" s="10">
        <v>1</v>
      </c>
      <c r="O180" s="10">
        <v>212</v>
      </c>
      <c r="P180" s="12" t="str">
        <f>CONCATENATE(Таблица1[[#This Row],[Ф.И.О.]],"$",Таблица1[[#This Row],[DOI]])</f>
        <v>Ножкин Александр Дмитриевич$10.1134/S0016702922080055</v>
      </c>
      <c r="Q180" s="10">
        <f>SUM(1/(COUNTIF(P:P,Таблица1[[#This Row],[Ф.И.О.+DOI]])))</f>
        <v>1</v>
      </c>
      <c r="R180" s="10">
        <f>SUM(1/(COUNTIF(A:A,Таблица1[[#This Row],[DOI]])))</f>
        <v>0.33333333333333331</v>
      </c>
      <c r="S180" s="9" t="s">
        <v>509</v>
      </c>
      <c r="T180" s="9" t="s">
        <v>866</v>
      </c>
    </row>
    <row r="181" spans="1:20" x14ac:dyDescent="0.25">
      <c r="A181" s="9" t="s">
        <v>4</v>
      </c>
      <c r="B181" s="10" t="s">
        <v>250</v>
      </c>
      <c r="C181" s="10">
        <v>1</v>
      </c>
      <c r="D181" s="10">
        <v>5</v>
      </c>
      <c r="E18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81" s="10">
        <v>30</v>
      </c>
      <c r="G181" s="11">
        <f>((Таблица1[[#This Row],[Балл]]*Таблица1[[#This Row],[Коэфф]])/Таблица1[[#This Row],[Авторы]])/Таблица1[[#This Row],[Количество аффилиаций]]</f>
        <v>2.4</v>
      </c>
      <c r="H181" s="9" t="s">
        <v>299</v>
      </c>
      <c r="I181" s="10" t="s">
        <v>489</v>
      </c>
      <c r="J181" s="10" t="s">
        <v>490</v>
      </c>
      <c r="K181" s="10">
        <v>1957</v>
      </c>
      <c r="L181" s="10">
        <v>2</v>
      </c>
      <c r="M181" s="10"/>
      <c r="N181" s="10">
        <v>0</v>
      </c>
      <c r="O181" s="10">
        <v>211</v>
      </c>
      <c r="P181" s="12" t="str">
        <f>CONCATENATE(Таблица1[[#This Row],[Ф.И.О.]],"$",Таблица1[[#This Row],[DOI]])</f>
        <v>Туркина Ольга Михайловна$10.1134/S0016702922080055</v>
      </c>
      <c r="Q181" s="10">
        <f>SUM(1/(COUNTIF(P:P,Таблица1[[#This Row],[Ф.И.О.+DOI]])))</f>
        <v>1</v>
      </c>
      <c r="R181" s="10">
        <f>SUM(1/(COUNTIF(A:A,Таблица1[[#This Row],[DOI]])))</f>
        <v>0.33333333333333331</v>
      </c>
      <c r="S181" s="9" t="s">
        <v>509</v>
      </c>
      <c r="T181" s="9" t="s">
        <v>658</v>
      </c>
    </row>
    <row r="182" spans="1:20" x14ac:dyDescent="0.25">
      <c r="A182" s="9" t="s">
        <v>126</v>
      </c>
      <c r="B182" s="10" t="s">
        <v>250</v>
      </c>
      <c r="C182" s="10">
        <v>1</v>
      </c>
      <c r="D182" s="10">
        <v>4</v>
      </c>
      <c r="E18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82" s="10">
        <v>30</v>
      </c>
      <c r="G182" s="11">
        <f>((Таблица1[[#This Row],[Балл]]*Таблица1[[#This Row],[Коэфф]])/Таблица1[[#This Row],[Авторы]])/Таблица1[[#This Row],[Количество аффилиаций]]</f>
        <v>6</v>
      </c>
      <c r="H182" s="9" t="s">
        <v>370</v>
      </c>
      <c r="I182" s="10" t="s">
        <v>493</v>
      </c>
      <c r="J182" s="10" t="s">
        <v>494</v>
      </c>
      <c r="K182" s="10">
        <v>1936</v>
      </c>
      <c r="L182" s="10">
        <v>1</v>
      </c>
      <c r="M182" s="10"/>
      <c r="N182" s="10">
        <v>0</v>
      </c>
      <c r="O182" s="10">
        <v>218</v>
      </c>
      <c r="P182" s="12" t="str">
        <f>CONCATENATE(Таблица1[[#This Row],[Ф.И.О.]],"$",Таблица1[[#This Row],[DOI]])</f>
        <v>Маликова Ирина Николаевна$10.1134/S0016702922080080</v>
      </c>
      <c r="Q182" s="10">
        <f>SUM(1/(COUNTIF(P:P,Таблица1[[#This Row],[Ф.И.О.+DOI]])))</f>
        <v>1</v>
      </c>
      <c r="R182" s="10">
        <f>SUM(1/(COUNTIF(A:A,Таблица1[[#This Row],[DOI]])))</f>
        <v>0.25</v>
      </c>
      <c r="S182" s="9" t="s">
        <v>509</v>
      </c>
      <c r="T182" s="9" t="s">
        <v>744</v>
      </c>
    </row>
    <row r="183" spans="1:20" x14ac:dyDescent="0.25">
      <c r="A183" s="9" t="s">
        <v>126</v>
      </c>
      <c r="B183" s="10" t="s">
        <v>250</v>
      </c>
      <c r="C183" s="10">
        <v>1</v>
      </c>
      <c r="D183" s="10">
        <v>4</v>
      </c>
      <c r="E18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83" s="10">
        <v>30</v>
      </c>
      <c r="G183" s="11">
        <f>((Таблица1[[#This Row],[Балл]]*Таблица1[[#This Row],[Коэфф]])/Таблица1[[#This Row],[Авторы]])/Таблица1[[#This Row],[Количество аффилиаций]]</f>
        <v>6</v>
      </c>
      <c r="H183" s="9" t="s">
        <v>371</v>
      </c>
      <c r="I183" s="10" t="s">
        <v>491</v>
      </c>
      <c r="J183" s="10" t="s">
        <v>492</v>
      </c>
      <c r="K183" s="10">
        <v>1996</v>
      </c>
      <c r="L183" s="10">
        <v>1</v>
      </c>
      <c r="M183" s="10"/>
      <c r="N183" s="10">
        <v>0</v>
      </c>
      <c r="O183" s="10">
        <v>218</v>
      </c>
      <c r="P183" s="12" t="str">
        <f>CONCATENATE(Таблица1[[#This Row],[Ф.И.О.]],"$",Таблица1[[#This Row],[DOI]])</f>
        <v>Малов Георгий Игоревич$10.1134/S0016702922080080</v>
      </c>
      <c r="Q183" s="10">
        <f>SUM(1/(COUNTIF(P:P,Таблица1[[#This Row],[Ф.И.О.+DOI]])))</f>
        <v>1</v>
      </c>
      <c r="R183" s="10">
        <f>SUM(1/(COUNTIF(A:A,Таблица1[[#This Row],[DOI]])))</f>
        <v>0.25</v>
      </c>
      <c r="S183" s="9" t="s">
        <v>509</v>
      </c>
      <c r="T183" s="9" t="s">
        <v>744</v>
      </c>
    </row>
    <row r="184" spans="1:20" x14ac:dyDescent="0.25">
      <c r="A184" s="9" t="s">
        <v>126</v>
      </c>
      <c r="B184" s="10" t="s">
        <v>250</v>
      </c>
      <c r="C184" s="10">
        <v>1</v>
      </c>
      <c r="D184" s="10">
        <v>4</v>
      </c>
      <c r="E18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84" s="10">
        <v>30</v>
      </c>
      <c r="G184" s="11">
        <f>((Таблица1[[#This Row],[Балл]]*Таблица1[[#This Row],[Коэфф]])/Таблица1[[#This Row],[Авторы]])/Таблица1[[#This Row],[Количество аффилиаций]]</f>
        <v>6</v>
      </c>
      <c r="H184" s="9" t="s">
        <v>372</v>
      </c>
      <c r="I184" s="10" t="s">
        <v>497</v>
      </c>
      <c r="J184" s="10" t="s">
        <v>494</v>
      </c>
      <c r="K184" s="10">
        <v>1992</v>
      </c>
      <c r="L184" s="10">
        <v>1</v>
      </c>
      <c r="M184" s="10"/>
      <c r="N184" s="10">
        <v>0</v>
      </c>
      <c r="O184" s="10">
        <v>218</v>
      </c>
      <c r="P184" s="12" t="str">
        <f>CONCATENATE(Таблица1[[#This Row],[Ф.И.О.]],"$",Таблица1[[#This Row],[DOI]])</f>
        <v>Овдина Екатерина Андреевна$10.1134/S0016702922080080</v>
      </c>
      <c r="Q184" s="10">
        <f>SUM(1/(COUNTIF(P:P,Таблица1[[#This Row],[Ф.И.О.+DOI]])))</f>
        <v>1</v>
      </c>
      <c r="R184" s="10">
        <f>SUM(1/(COUNTIF(A:A,Таблица1[[#This Row],[DOI]])))</f>
        <v>0.25</v>
      </c>
      <c r="S184" s="9" t="s">
        <v>509</v>
      </c>
      <c r="T184" s="9" t="s">
        <v>744</v>
      </c>
    </row>
    <row r="185" spans="1:20" x14ac:dyDescent="0.25">
      <c r="A185" s="9" t="s">
        <v>126</v>
      </c>
      <c r="B185" s="10" t="s">
        <v>250</v>
      </c>
      <c r="C185" s="10">
        <v>1</v>
      </c>
      <c r="D185" s="10">
        <v>4</v>
      </c>
      <c r="E18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85" s="10">
        <v>30</v>
      </c>
      <c r="G185" s="11">
        <f>((Таблица1[[#This Row],[Балл]]*Таблица1[[#This Row],[Коэфф]])/Таблица1[[#This Row],[Авторы]])/Таблица1[[#This Row],[Количество аффилиаций]]</f>
        <v>6</v>
      </c>
      <c r="H185" s="9" t="s">
        <v>373</v>
      </c>
      <c r="I185" s="10" t="s">
        <v>489</v>
      </c>
      <c r="J185" s="10" t="s">
        <v>490</v>
      </c>
      <c r="K185" s="10">
        <v>1964</v>
      </c>
      <c r="L185" s="10">
        <v>1</v>
      </c>
      <c r="M185" s="10">
        <v>1</v>
      </c>
      <c r="N185" s="10">
        <v>1</v>
      </c>
      <c r="O185" s="10">
        <v>218</v>
      </c>
      <c r="P185" s="12" t="str">
        <f>CONCATENATE(Таблица1[[#This Row],[Ф.И.О.]],"$",Таблица1[[#This Row],[DOI]])</f>
        <v>Страховенко Вера Дмитриевна$10.1134/S0016702922080080</v>
      </c>
      <c r="Q185" s="10">
        <f>SUM(1/(COUNTIF(P:P,Таблица1[[#This Row],[Ф.И.О.+DOI]])))</f>
        <v>1</v>
      </c>
      <c r="R185" s="10">
        <f>SUM(1/(COUNTIF(A:A,Таблица1[[#This Row],[DOI]])))</f>
        <v>0.25</v>
      </c>
      <c r="S185" s="9" t="s">
        <v>509</v>
      </c>
      <c r="T185" s="9" t="s">
        <v>744</v>
      </c>
    </row>
    <row r="186" spans="1:20" x14ac:dyDescent="0.25">
      <c r="A186" s="9" t="s">
        <v>155</v>
      </c>
      <c r="B186" s="10" t="s">
        <v>250</v>
      </c>
      <c r="C186" s="10">
        <v>1</v>
      </c>
      <c r="D186" s="10">
        <v>3</v>
      </c>
      <c r="E18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86" s="10">
        <v>45</v>
      </c>
      <c r="G186" s="11">
        <f>((Таблица1[[#This Row],[Балл]]*Таблица1[[#This Row],[Коэфф]])/Таблица1[[#This Row],[Авторы]])/Таблица1[[#This Row],[Количество аффилиаций]]</f>
        <v>6</v>
      </c>
      <c r="H186" s="9" t="s">
        <v>389</v>
      </c>
      <c r="I186" s="10" t="s">
        <v>493</v>
      </c>
      <c r="J186" s="10" t="s">
        <v>494</v>
      </c>
      <c r="K186" s="10">
        <v>1989</v>
      </c>
      <c r="L186" s="10">
        <v>2</v>
      </c>
      <c r="M186" s="10">
        <v>1</v>
      </c>
      <c r="N186" s="10">
        <v>1</v>
      </c>
      <c r="O186" s="10">
        <v>220</v>
      </c>
      <c r="P186" s="12" t="str">
        <f>CONCATENATE(Таблица1[[#This Row],[Ф.И.О.]],"$",Таблица1[[#This Row],[DOI]])</f>
        <v>Ветров Евгений Валерьевич$10.1134/S0016852122040094</v>
      </c>
      <c r="Q186" s="10">
        <f>SUM(1/(COUNTIF(P:P,Таблица1[[#This Row],[Ф.И.О.+DOI]])))</f>
        <v>1</v>
      </c>
      <c r="R186" s="10">
        <f>SUM(1/(COUNTIF(A:A,Таблица1[[#This Row],[DOI]])))</f>
        <v>0.5</v>
      </c>
      <c r="S186" s="9" t="s">
        <v>576</v>
      </c>
      <c r="T186" s="9" t="s">
        <v>773</v>
      </c>
    </row>
    <row r="187" spans="1:20" x14ac:dyDescent="0.25">
      <c r="A187" s="9" t="s">
        <v>155</v>
      </c>
      <c r="B187" s="10" t="s">
        <v>250</v>
      </c>
      <c r="C187" s="10">
        <v>1</v>
      </c>
      <c r="D187" s="10">
        <v>3</v>
      </c>
      <c r="E18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87" s="10">
        <v>45</v>
      </c>
      <c r="G187" s="11">
        <f>((Таблица1[[#This Row],[Балл]]*Таблица1[[#This Row],[Коэфф]])/Таблица1[[#This Row],[Авторы]])/Таблица1[[#This Row],[Количество аффилиаций]]</f>
        <v>12</v>
      </c>
      <c r="H187" s="9" t="s">
        <v>390</v>
      </c>
      <c r="I187" s="10" t="s">
        <v>497</v>
      </c>
      <c r="J187" s="10" t="s">
        <v>494</v>
      </c>
      <c r="K187" s="10">
        <v>1987</v>
      </c>
      <c r="L187" s="10">
        <v>1</v>
      </c>
      <c r="M187" s="10"/>
      <c r="N187" s="10">
        <v>0</v>
      </c>
      <c r="O187" s="10">
        <v>220</v>
      </c>
      <c r="P187" s="12" t="str">
        <f>CONCATENATE(Таблица1[[#This Row],[Ф.И.О.]],"$",Таблица1[[#This Row],[DOI]])</f>
        <v>Ветрова Наталья Игоревна$10.1134/S0016852122040094</v>
      </c>
      <c r="Q187" s="10">
        <f>SUM(1/(COUNTIF(P:P,Таблица1[[#This Row],[Ф.И.О.+DOI]])))</f>
        <v>1</v>
      </c>
      <c r="R187" s="10">
        <f>SUM(1/(COUNTIF(A:A,Таблица1[[#This Row],[DOI]])))</f>
        <v>0.5</v>
      </c>
      <c r="S187" s="9" t="s">
        <v>576</v>
      </c>
      <c r="T187" s="9" t="s">
        <v>773</v>
      </c>
    </row>
    <row r="188" spans="1:20" x14ac:dyDescent="0.25">
      <c r="A188" s="9" t="s">
        <v>5</v>
      </c>
      <c r="B188" s="10" t="s">
        <v>248</v>
      </c>
      <c r="C188" s="10">
        <v>1</v>
      </c>
      <c r="D188" s="10">
        <v>8</v>
      </c>
      <c r="E18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88" s="10">
        <v>30</v>
      </c>
      <c r="G188" s="11">
        <f>((Таблица1[[#This Row],[Балл]]*Таблица1[[#This Row],[Коэфф]])/Таблица1[[#This Row],[Авторы]])/Таблица1[[#This Row],[Количество аффилиаций]]</f>
        <v>2.8125</v>
      </c>
      <c r="H188" s="9" t="s">
        <v>480</v>
      </c>
      <c r="I188" s="10" t="s">
        <v>493</v>
      </c>
      <c r="J188" s="10" t="s">
        <v>494</v>
      </c>
      <c r="K188" s="10">
        <v>1984</v>
      </c>
      <c r="L188" s="10">
        <v>2</v>
      </c>
      <c r="M188" s="10">
        <v>1</v>
      </c>
      <c r="N188" s="10">
        <v>1</v>
      </c>
      <c r="O188" s="10">
        <v>454</v>
      </c>
      <c r="P188" s="12" t="str">
        <f>CONCATENATE(Таблица1[[#This Row],[Ф.И.О.]],"$",Таблица1[[#This Row],[DOI]])</f>
        <v>Гаврюшкин Павел Николаевич$10.1134/S0021364022601798</v>
      </c>
      <c r="Q188" s="10">
        <f>SUM(1/(COUNTIF(P:P,Таблица1[[#This Row],[Ф.И.О.+DOI]])))</f>
        <v>1</v>
      </c>
      <c r="R188" s="10">
        <f>SUM(1/(COUNTIF(A:A,Таблица1[[#This Row],[DOI]])))</f>
        <v>0.2</v>
      </c>
      <c r="S188" s="9" t="s">
        <v>510</v>
      </c>
      <c r="T188" s="9" t="s">
        <v>887</v>
      </c>
    </row>
    <row r="189" spans="1:20" x14ac:dyDescent="0.25">
      <c r="A189" s="9" t="s">
        <v>5</v>
      </c>
      <c r="B189" s="10" t="s">
        <v>248</v>
      </c>
      <c r="C189" s="10">
        <v>1</v>
      </c>
      <c r="D189" s="10">
        <v>8</v>
      </c>
      <c r="E18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89" s="10">
        <v>30</v>
      </c>
      <c r="G189" s="11">
        <f>((Таблица1[[#This Row],[Балл]]*Таблица1[[#This Row],[Коэфф]])/Таблица1[[#This Row],[Авторы]])/Таблица1[[#This Row],[Количество аффилиаций]]</f>
        <v>2.8125</v>
      </c>
      <c r="H189" s="9" t="s">
        <v>263</v>
      </c>
      <c r="I189" s="10" t="s">
        <v>493</v>
      </c>
      <c r="J189" s="10" t="s">
        <v>494</v>
      </c>
      <c r="K189" s="10">
        <v>1989</v>
      </c>
      <c r="L189" s="10">
        <v>2</v>
      </c>
      <c r="M189" s="10"/>
      <c r="N189" s="10">
        <v>0</v>
      </c>
      <c r="O189" s="10">
        <v>440</v>
      </c>
      <c r="P189" s="12" t="str">
        <f>CONCATENATE(Таблица1[[#This Row],[Ф.И.О.]],"$",Таблица1[[#This Row],[DOI]])</f>
        <v>Ращенко Сергей Владимирович$10.1134/S0021364022601798</v>
      </c>
      <c r="Q189" s="10">
        <f>SUM(1/(COUNTIF(P:P,Таблица1[[#This Row],[Ф.И.О.+DOI]])))</f>
        <v>1</v>
      </c>
      <c r="R189" s="10">
        <f>SUM(1/(COUNTIF(A:A,Таблица1[[#This Row],[DOI]])))</f>
        <v>0.2</v>
      </c>
      <c r="S189" s="9" t="s">
        <v>510</v>
      </c>
      <c r="T189" s="9" t="s">
        <v>615</v>
      </c>
    </row>
    <row r="190" spans="1:20" x14ac:dyDescent="0.25">
      <c r="A190" s="9" t="s">
        <v>5</v>
      </c>
      <c r="B190" s="10" t="s">
        <v>248</v>
      </c>
      <c r="C190" s="10">
        <v>1</v>
      </c>
      <c r="D190" s="10">
        <v>8</v>
      </c>
      <c r="E19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90" s="10">
        <v>30</v>
      </c>
      <c r="G190" s="11">
        <f>((Таблица1[[#This Row],[Балл]]*Таблица1[[#This Row],[Коэфф]])/Таблица1[[#This Row],[Авторы]])/Таблица1[[#This Row],[Количество аффилиаций]]</f>
        <v>2.8125</v>
      </c>
      <c r="H190" s="9" t="s">
        <v>481</v>
      </c>
      <c r="I190" s="10" t="s">
        <v>491</v>
      </c>
      <c r="J190" s="10" t="s">
        <v>492</v>
      </c>
      <c r="K190" s="10">
        <v>1993</v>
      </c>
      <c r="L190" s="10">
        <v>2</v>
      </c>
      <c r="M190" s="10"/>
      <c r="N190" s="10">
        <v>0</v>
      </c>
      <c r="O190" s="10">
        <v>454</v>
      </c>
      <c r="P190" s="12" t="str">
        <f>CONCATENATE(Таблица1[[#This Row],[Ф.И.О.]],"$",Таблица1[[#This Row],[DOI]])</f>
        <v>Сагатов Нурсултан $10.1134/S0021364022601798</v>
      </c>
      <c r="Q190" s="10">
        <f>SUM(1/(COUNTIF(P:P,Таблица1[[#This Row],[Ф.И.О.+DOI]])))</f>
        <v>1</v>
      </c>
      <c r="R190" s="10">
        <f>SUM(1/(COUNTIF(A:A,Таблица1[[#This Row],[DOI]])))</f>
        <v>0.2</v>
      </c>
      <c r="S190" s="9" t="s">
        <v>510</v>
      </c>
      <c r="T190" s="9" t="s">
        <v>887</v>
      </c>
    </row>
    <row r="191" spans="1:20" x14ac:dyDescent="0.25">
      <c r="A191" s="9" t="s">
        <v>5</v>
      </c>
      <c r="B191" s="10" t="s">
        <v>248</v>
      </c>
      <c r="C191" s="10">
        <v>1</v>
      </c>
      <c r="D191" s="10">
        <v>8</v>
      </c>
      <c r="E19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91" s="10">
        <v>30</v>
      </c>
      <c r="G191" s="11">
        <f>((Таблица1[[#This Row],[Балл]]*Таблица1[[#This Row],[Коэфф]])/Таблица1[[#This Row],[Авторы]])/Таблица1[[#This Row],[Количество аффилиаций]]</f>
        <v>2.8125</v>
      </c>
      <c r="H191" s="9" t="s">
        <v>483</v>
      </c>
      <c r="I191" s="10" t="s">
        <v>491</v>
      </c>
      <c r="J191" s="10" t="s">
        <v>494</v>
      </c>
      <c r="K191" s="10">
        <v>1993</v>
      </c>
      <c r="L191" s="10">
        <v>2</v>
      </c>
      <c r="M191" s="10"/>
      <c r="N191" s="10">
        <v>0</v>
      </c>
      <c r="O191" s="10">
        <v>454</v>
      </c>
      <c r="P191" s="12" t="str">
        <f>CONCATENATE(Таблица1[[#This Row],[Ф.И.О.]],"$",Таблица1[[#This Row],[DOI]])</f>
        <v>Сагатова Динара $10.1134/S0021364022601798</v>
      </c>
      <c r="Q191" s="10">
        <f>SUM(1/(COUNTIF(P:P,Таблица1[[#This Row],[Ф.И.О.+DOI]])))</f>
        <v>1</v>
      </c>
      <c r="R191" s="10">
        <f>SUM(1/(COUNTIF(A:A,Таблица1[[#This Row],[DOI]])))</f>
        <v>0.2</v>
      </c>
      <c r="S191" s="9" t="s">
        <v>510</v>
      </c>
      <c r="T191" s="9" t="s">
        <v>887</v>
      </c>
    </row>
    <row r="192" spans="1:20" x14ac:dyDescent="0.25">
      <c r="A192" s="9" t="s">
        <v>5</v>
      </c>
      <c r="B192" s="10" t="s">
        <v>248</v>
      </c>
      <c r="C192" s="10">
        <v>1</v>
      </c>
      <c r="D192" s="10">
        <v>8</v>
      </c>
      <c r="E19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92" s="10">
        <v>30</v>
      </c>
      <c r="G192" s="11">
        <f>((Таблица1[[#This Row],[Балл]]*Таблица1[[#This Row],[Коэфф]])/Таблица1[[#This Row],[Авторы]])/Таблица1[[#This Row],[Количество аффилиаций]]</f>
        <v>2.8125</v>
      </c>
      <c r="H192" s="9" t="s">
        <v>264</v>
      </c>
      <c r="I192" s="10" t="s">
        <v>495</v>
      </c>
      <c r="J192" s="10" t="s">
        <v>492</v>
      </c>
      <c r="K192" s="10">
        <v>1995</v>
      </c>
      <c r="L192" s="10">
        <v>2</v>
      </c>
      <c r="M192" s="10"/>
      <c r="N192" s="10">
        <v>0</v>
      </c>
      <c r="O192" s="10">
        <v>440</v>
      </c>
      <c r="P192" s="12" t="str">
        <f>CONCATENATE(Таблица1[[#This Row],[Ф.И.О.]],"$",Таблица1[[#This Row],[DOI]])</f>
        <v>Семерикова Анна Ивановна$10.1134/S0021364022601798</v>
      </c>
      <c r="Q192" s="10">
        <f>SUM(1/(COUNTIF(P:P,Таблица1[[#This Row],[Ф.И.О.+DOI]])))</f>
        <v>1</v>
      </c>
      <c r="R192" s="10">
        <f>SUM(1/(COUNTIF(A:A,Таблица1[[#This Row],[DOI]])))</f>
        <v>0.2</v>
      </c>
      <c r="S192" s="9" t="s">
        <v>510</v>
      </c>
      <c r="T192" s="9" t="s">
        <v>615</v>
      </c>
    </row>
    <row r="193" spans="1:20" x14ac:dyDescent="0.25">
      <c r="A193" s="9" t="s">
        <v>32</v>
      </c>
      <c r="B193" s="10" t="s">
        <v>253</v>
      </c>
      <c r="C193" s="10"/>
      <c r="D193" s="10">
        <v>4</v>
      </c>
      <c r="E19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193" s="10">
        <v>1</v>
      </c>
      <c r="G193" s="10">
        <f>((Таблица1[[#This Row],[Балл]]*Таблица1[[#This Row],[Коэфф]])/Таблица1[[#This Row],[Авторы]])/Таблица1[[#This Row],[Количество аффилиаций]]</f>
        <v>1.5</v>
      </c>
      <c r="H193" s="9" t="s">
        <v>278</v>
      </c>
      <c r="I193" s="10" t="s">
        <v>489</v>
      </c>
      <c r="J193" s="10" t="s">
        <v>490</v>
      </c>
      <c r="K193" s="10">
        <v>1946</v>
      </c>
      <c r="L193" s="10">
        <v>2</v>
      </c>
      <c r="M193" s="10"/>
      <c r="N193" s="10">
        <v>0</v>
      </c>
      <c r="O193" s="10">
        <v>447</v>
      </c>
      <c r="P193" s="12" t="str">
        <f>CONCATENATE(Таблица1[[#This Row],[Ф.И.О.]],"$",Таблица1[[#This Row],[DOI]])</f>
        <v>Исаенко Людмила Ивановна$10.1134/S0022476622100122</v>
      </c>
      <c r="Q193" s="10">
        <f>SUM(1/(COUNTIF(P:P,Таблица1[[#This Row],[Ф.И.О.+DOI]])))</f>
        <v>1</v>
      </c>
      <c r="R193" s="10">
        <f>SUM(1/(COUNTIF(A:A,Таблица1[[#This Row],[DOI]])))</f>
        <v>1</v>
      </c>
      <c r="S193" s="9" t="s">
        <v>531</v>
      </c>
      <c r="T193" s="9" t="s">
        <v>642</v>
      </c>
    </row>
    <row r="194" spans="1:20" x14ac:dyDescent="0.25">
      <c r="A194" s="9" t="s">
        <v>102</v>
      </c>
      <c r="B194" s="10" t="s">
        <v>250</v>
      </c>
      <c r="C194" s="10">
        <v>1</v>
      </c>
      <c r="D194" s="10">
        <v>7</v>
      </c>
      <c r="E19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194" s="10">
        <v>30</v>
      </c>
      <c r="G194" s="11">
        <f>((Таблица1[[#This Row],[Балл]]*Таблица1[[#This Row],[Коэфф]])/Таблица1[[#This Row],[Авторы]])/Таблица1[[#This Row],[Количество аффилиаций]]</f>
        <v>3.4285714285714284</v>
      </c>
      <c r="H194" s="9" t="s">
        <v>347</v>
      </c>
      <c r="I194" s="10" t="s">
        <v>491</v>
      </c>
      <c r="J194" s="10" t="s">
        <v>492</v>
      </c>
      <c r="K194" s="10">
        <v>1986</v>
      </c>
      <c r="L194" s="10">
        <v>1</v>
      </c>
      <c r="M194" s="10"/>
      <c r="N194" s="10">
        <v>0</v>
      </c>
      <c r="O194" s="10">
        <v>775</v>
      </c>
      <c r="P194" s="12" t="str">
        <f>CONCATENATE(Таблица1[[#This Row],[Ф.И.О.]],"$",Таблица1[[#This Row],[DOI]])</f>
        <v>Пономарчук Антон Викторович$10.1134/S0742046322010055</v>
      </c>
      <c r="Q194" s="10">
        <f>SUM(1/(COUNTIF(P:P,Таблица1[[#This Row],[Ф.И.О.+DOI]])))</f>
        <v>1</v>
      </c>
      <c r="R194" s="10">
        <f>SUM(1/(COUNTIF(A:A,Таблица1[[#This Row],[DOI]])))</f>
        <v>1</v>
      </c>
      <c r="S194" s="9" t="s">
        <v>564</v>
      </c>
      <c r="T194" s="9" t="s">
        <v>716</v>
      </c>
    </row>
    <row r="195" spans="1:20" x14ac:dyDescent="0.25">
      <c r="A195" s="9" t="s">
        <v>48</v>
      </c>
      <c r="B195" s="10" t="s">
        <v>248</v>
      </c>
      <c r="C195" s="10">
        <v>1</v>
      </c>
      <c r="D195" s="10">
        <v>4</v>
      </c>
      <c r="E19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95" s="10">
        <v>45</v>
      </c>
      <c r="G195" s="11">
        <f>((Таблица1[[#This Row],[Балл]]*Таблица1[[#This Row],[Коэфф]])/Таблица1[[#This Row],[Авторы]])/Таблица1[[#This Row],[Количество аффилиаций]]</f>
        <v>8.4375</v>
      </c>
      <c r="H195" s="9" t="s">
        <v>295</v>
      </c>
      <c r="I195" s="10" t="s">
        <v>498</v>
      </c>
      <c r="J195" s="10" t="s">
        <v>490</v>
      </c>
      <c r="K195" s="10">
        <v>1953</v>
      </c>
      <c r="L195" s="10">
        <v>2</v>
      </c>
      <c r="M195" s="10"/>
      <c r="N195" s="10">
        <v>0</v>
      </c>
      <c r="O195" s="10">
        <v>211</v>
      </c>
      <c r="P195" s="12" t="str">
        <f>CONCATENATE(Таблица1[[#This Row],[Ф.И.О.]],"$",Таблица1[[#This Row],[DOI]])</f>
        <v>Изох Андрей Эмильевич$10.1134/S0869591122040063</v>
      </c>
      <c r="Q195" s="10">
        <f>SUM(1/(COUNTIF(P:P,Таблица1[[#This Row],[Ф.И.О.+DOI]])))</f>
        <v>1</v>
      </c>
      <c r="R195" s="10">
        <f>SUM(1/(COUNTIF(A:A,Таблица1[[#This Row],[DOI]])))</f>
        <v>0.33333333333333331</v>
      </c>
      <c r="S195" s="9" t="s">
        <v>544</v>
      </c>
      <c r="T195" s="9" t="s">
        <v>659</v>
      </c>
    </row>
    <row r="196" spans="1:20" x14ac:dyDescent="0.25">
      <c r="A196" s="9" t="s">
        <v>48</v>
      </c>
      <c r="B196" s="10" t="s">
        <v>248</v>
      </c>
      <c r="C196" s="10">
        <v>1</v>
      </c>
      <c r="D196" s="10">
        <v>4</v>
      </c>
      <c r="E19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96" s="10">
        <v>45</v>
      </c>
      <c r="G196" s="11">
        <f>((Таблица1[[#This Row],[Балл]]*Таблица1[[#This Row],[Коэфф]])/Таблица1[[#This Row],[Авторы]])/Таблица1[[#This Row],[Количество аффилиаций]]</f>
        <v>8.4375</v>
      </c>
      <c r="H196" s="9" t="s">
        <v>300</v>
      </c>
      <c r="I196" s="10" t="s">
        <v>493</v>
      </c>
      <c r="J196" s="10" t="s">
        <v>494</v>
      </c>
      <c r="K196" s="10">
        <v>1972</v>
      </c>
      <c r="L196" s="10">
        <v>2</v>
      </c>
      <c r="M196" s="10"/>
      <c r="N196" s="10">
        <v>0</v>
      </c>
      <c r="O196" s="10">
        <v>211</v>
      </c>
      <c r="P196" s="12" t="str">
        <f>CONCATENATE(Таблица1[[#This Row],[Ф.И.О.]],"$",Таблица1[[#This Row],[DOI]])</f>
        <v>Лавренчук Андрей Всеволодович$10.1134/S0869591122040063</v>
      </c>
      <c r="Q196" s="10">
        <f>SUM(1/(COUNTIF(P:P,Таблица1[[#This Row],[Ф.И.О.+DOI]])))</f>
        <v>1</v>
      </c>
      <c r="R196" s="10">
        <f>SUM(1/(COUNTIF(A:A,Таблица1[[#This Row],[DOI]])))</f>
        <v>0.33333333333333331</v>
      </c>
      <c r="S196" s="9" t="s">
        <v>544</v>
      </c>
      <c r="T196" s="9" t="s">
        <v>659</v>
      </c>
    </row>
    <row r="197" spans="1:20" x14ac:dyDescent="0.25">
      <c r="A197" s="9" t="s">
        <v>48</v>
      </c>
      <c r="B197" s="10" t="s">
        <v>248</v>
      </c>
      <c r="C197" s="10">
        <v>1</v>
      </c>
      <c r="D197" s="10">
        <v>4</v>
      </c>
      <c r="E19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97" s="10">
        <v>45</v>
      </c>
      <c r="G197" s="11">
        <f>((Таблица1[[#This Row],[Балл]]*Таблица1[[#This Row],[Коэфф]])/Таблица1[[#This Row],[Авторы]])/Таблица1[[#This Row],[Количество аффилиаций]]</f>
        <v>8.4375</v>
      </c>
      <c r="H197" s="9" t="s">
        <v>299</v>
      </c>
      <c r="I197" s="10" t="s">
        <v>489</v>
      </c>
      <c r="J197" s="10" t="s">
        <v>490</v>
      </c>
      <c r="K197" s="10">
        <v>1957</v>
      </c>
      <c r="L197" s="10">
        <v>2</v>
      </c>
      <c r="M197" s="10">
        <v>1</v>
      </c>
      <c r="N197" s="10">
        <v>1</v>
      </c>
      <c r="O197" s="10">
        <v>211</v>
      </c>
      <c r="P197" s="12" t="str">
        <f>CONCATENATE(Таблица1[[#This Row],[Ф.И.О.]],"$",Таблица1[[#This Row],[DOI]])</f>
        <v>Туркина Ольга Михайловна$10.1134/S0869591122040063</v>
      </c>
      <c r="Q197" s="10">
        <f>SUM(1/(COUNTIF(P:P,Таблица1[[#This Row],[Ф.И.О.+DOI]])))</f>
        <v>1</v>
      </c>
      <c r="R197" s="10">
        <f>SUM(1/(COUNTIF(A:A,Таблица1[[#This Row],[DOI]])))</f>
        <v>0.33333333333333331</v>
      </c>
      <c r="S197" s="9" t="s">
        <v>544</v>
      </c>
      <c r="T197" s="9" t="s">
        <v>659</v>
      </c>
    </row>
    <row r="198" spans="1:20" x14ac:dyDescent="0.25">
      <c r="A198" s="9" t="s">
        <v>69</v>
      </c>
      <c r="B198" s="10" t="s">
        <v>248</v>
      </c>
      <c r="C198" s="10">
        <v>1</v>
      </c>
      <c r="D198" s="10">
        <v>4</v>
      </c>
      <c r="E19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98" s="10">
        <v>30</v>
      </c>
      <c r="G198" s="11">
        <f>((Таблица1[[#This Row],[Балл]]*Таблица1[[#This Row],[Коэфф]])/Таблица1[[#This Row],[Авторы]])/Таблица1[[#This Row],[Количество аффилиаций]]</f>
        <v>11.25</v>
      </c>
      <c r="H198" s="9" t="s">
        <v>468</v>
      </c>
      <c r="I198" s="10" t="s">
        <v>497</v>
      </c>
      <c r="J198" s="10" t="s">
        <v>492</v>
      </c>
      <c r="K198" s="10">
        <v>1957</v>
      </c>
      <c r="L198" s="10">
        <v>1</v>
      </c>
      <c r="M198" s="10"/>
      <c r="N198" s="10">
        <v>0</v>
      </c>
      <c r="O198" s="10">
        <v>445</v>
      </c>
      <c r="P198" s="12" t="str">
        <f>CONCATENATE(Таблица1[[#This Row],[Ф.И.О.]],"$",Таблица1[[#This Row],[DOI]])</f>
        <v>Гладков Игорь Николаевич$10.1134/S0869864332040072</v>
      </c>
      <c r="Q198" s="10">
        <f>SUM(1/(COUNTIF(P:P,Таблица1[[#This Row],[Ф.И.О.+DOI]])))</f>
        <v>1</v>
      </c>
      <c r="R198" s="10">
        <f>SUM(1/(COUNTIF(A:A,Таблица1[[#This Row],[DOI]])))</f>
        <v>0.2</v>
      </c>
      <c r="S198" s="9" t="s">
        <v>547</v>
      </c>
      <c r="T198" s="9" t="s">
        <v>680</v>
      </c>
    </row>
    <row r="199" spans="1:20" x14ac:dyDescent="0.25">
      <c r="A199" s="9" t="s">
        <v>69</v>
      </c>
      <c r="B199" s="10" t="s">
        <v>248</v>
      </c>
      <c r="C199" s="10">
        <v>1</v>
      </c>
      <c r="D199" s="10">
        <v>4</v>
      </c>
      <c r="E19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199" s="10">
        <v>30</v>
      </c>
      <c r="G199" s="11">
        <f>((Таблица1[[#This Row],[Балл]]*Таблица1[[#This Row],[Коэфф]])/Таблица1[[#This Row],[Авторы]])/Таблица1[[#This Row],[Количество аффилиаций]]</f>
        <v>11.25</v>
      </c>
      <c r="H199" s="9" t="s">
        <v>469</v>
      </c>
      <c r="I199" s="10" t="s">
        <v>493</v>
      </c>
      <c r="J199" s="10" t="s">
        <v>494</v>
      </c>
      <c r="K199" s="10">
        <v>1953</v>
      </c>
      <c r="L199" s="10">
        <v>1</v>
      </c>
      <c r="M199" s="10"/>
      <c r="N199" s="10">
        <v>0</v>
      </c>
      <c r="O199" s="10">
        <v>445</v>
      </c>
      <c r="P199" s="12" t="str">
        <f>CONCATENATE(Таблица1[[#This Row],[Ф.И.О.]],"$",Таблица1[[#This Row],[DOI]])</f>
        <v>Дистанов Валерий Элимирович$10.1134/S0869864332040072</v>
      </c>
      <c r="Q199" s="10">
        <f>SUM(1/(COUNTIF(P:P,Таблица1[[#This Row],[Ф.И.О.+DOI]])))</f>
        <v>1</v>
      </c>
      <c r="R199" s="10">
        <f>SUM(1/(COUNTIF(A:A,Таблица1[[#This Row],[DOI]])))</f>
        <v>0.2</v>
      </c>
      <c r="S199" s="9" t="s">
        <v>547</v>
      </c>
      <c r="T199" s="9" t="s">
        <v>680</v>
      </c>
    </row>
    <row r="200" spans="1:20" x14ac:dyDescent="0.25">
      <c r="A200" s="9" t="s">
        <v>69</v>
      </c>
      <c r="B200" s="10" t="s">
        <v>248</v>
      </c>
      <c r="C200" s="10">
        <v>1</v>
      </c>
      <c r="D200" s="10">
        <v>4</v>
      </c>
      <c r="E20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200" s="10">
        <v>30</v>
      </c>
      <c r="G200" s="11">
        <f>((Таблица1[[#This Row],[Балл]]*Таблица1[[#This Row],[Коэфф]])/Таблица1[[#This Row],[Авторы]])/Таблица1[[#This Row],[Количество аффилиаций]]</f>
        <v>11.25</v>
      </c>
      <c r="H200" s="9" t="s">
        <v>309</v>
      </c>
      <c r="I200" s="10" t="s">
        <v>496</v>
      </c>
      <c r="J200" s="10" t="s">
        <v>490</v>
      </c>
      <c r="K200" s="10">
        <v>1973</v>
      </c>
      <c r="L200" s="10">
        <v>1</v>
      </c>
      <c r="M200" s="10">
        <v>1</v>
      </c>
      <c r="N200" s="10">
        <v>1</v>
      </c>
      <c r="O200" s="10">
        <v>445</v>
      </c>
      <c r="P200" s="12" t="str">
        <f>CONCATENATE(Таблица1[[#This Row],[Ф.И.О.]],"$",Таблица1[[#This Row],[DOI]])</f>
        <v>Кирдяшкин Алексей Анатольевич$10.1134/S0869864332040072</v>
      </c>
      <c r="Q200" s="10">
        <f>SUM(1/(COUNTIF(P:P,Таблица1[[#This Row],[Ф.И.О.+DOI]])))</f>
        <v>1</v>
      </c>
      <c r="R200" s="10">
        <f>SUM(1/(COUNTIF(A:A,Таблица1[[#This Row],[DOI]])))</f>
        <v>0.2</v>
      </c>
      <c r="S200" s="9" t="s">
        <v>547</v>
      </c>
      <c r="T200" s="9" t="s">
        <v>680</v>
      </c>
    </row>
    <row r="201" spans="1:20" x14ac:dyDescent="0.25">
      <c r="A201" s="9" t="s">
        <v>69</v>
      </c>
      <c r="B201" s="10" t="s">
        <v>248</v>
      </c>
      <c r="C201" s="10">
        <v>1</v>
      </c>
      <c r="D201" s="10">
        <v>4</v>
      </c>
      <c r="E20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201" s="10">
        <v>30</v>
      </c>
      <c r="G201" s="11">
        <f>((Таблица1[[#This Row],[Балл]]*Таблица1[[#This Row],[Коэфф]])/Таблица1[[#This Row],[Авторы]])/Таблица1[[#This Row],[Количество аффилиаций]]</f>
        <v>11.25</v>
      </c>
      <c r="H201" s="9" t="s">
        <v>470</v>
      </c>
      <c r="I201" s="10" t="s">
        <v>489</v>
      </c>
      <c r="J201" s="10" t="s">
        <v>490</v>
      </c>
      <c r="K201" s="10">
        <v>1937</v>
      </c>
      <c r="L201" s="10">
        <v>1</v>
      </c>
      <c r="M201" s="10"/>
      <c r="N201" s="10">
        <v>0</v>
      </c>
      <c r="O201" s="10">
        <v>445</v>
      </c>
      <c r="P201" s="12" t="str">
        <f>CONCATENATE(Таблица1[[#This Row],[Ф.И.О.]],"$",Таблица1[[#This Row],[DOI]])</f>
        <v>Кирдяшкин Анатолий Григорьевич$10.1134/S0869864332040072</v>
      </c>
      <c r="Q201" s="10">
        <f>SUM(1/(COUNTIF(P:P,Таблица1[[#This Row],[Ф.И.О.+DOI]])))</f>
        <v>1</v>
      </c>
      <c r="R201" s="10">
        <f>SUM(1/(COUNTIF(A:A,Таблица1[[#This Row],[DOI]])))</f>
        <v>0.2</v>
      </c>
      <c r="S201" s="9" t="s">
        <v>547</v>
      </c>
      <c r="T201" s="9" t="s">
        <v>680</v>
      </c>
    </row>
    <row r="202" spans="1:20" x14ac:dyDescent="0.25">
      <c r="A202" s="9" t="s">
        <v>69</v>
      </c>
      <c r="B202" s="10" t="s">
        <v>248</v>
      </c>
      <c r="C202" s="10">
        <v>1</v>
      </c>
      <c r="D202" s="10">
        <v>4</v>
      </c>
      <c r="E20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202" s="10">
        <v>45</v>
      </c>
      <c r="G202" s="11">
        <f>((Таблица1[[#This Row],[Балл]]*Таблица1[[#This Row],[Коэфф]])/Таблица1[[#This Row],[Авторы]])/Таблица1[[#This Row],[Количество аффилиаций]]</f>
        <v>8.4375</v>
      </c>
      <c r="H202" s="9" t="s">
        <v>301</v>
      </c>
      <c r="I202" s="10" t="s">
        <v>491</v>
      </c>
      <c r="J202" s="10" t="s">
        <v>492</v>
      </c>
      <c r="K202" s="10">
        <v>1993</v>
      </c>
      <c r="L202" s="10">
        <v>2</v>
      </c>
      <c r="M202" s="10"/>
      <c r="N202" s="10">
        <v>0</v>
      </c>
      <c r="O202" s="10">
        <v>211</v>
      </c>
      <c r="P202" s="12" t="str">
        <f>CONCATENATE(Таблица1[[#This Row],[Ф.И.О.]],"$",Таблица1[[#This Row],[DOI]])</f>
        <v>Шелепов Ярослав Юрьевич$10.1134/S0869864332040072</v>
      </c>
      <c r="Q202" s="10">
        <f>SUM(1/(COUNTIF(P:P,Таблица1[[#This Row],[Ф.И.О.+DOI]])))</f>
        <v>1</v>
      </c>
      <c r="R202" s="10">
        <f>SUM(1/(COUNTIF(A:A,Таблица1[[#This Row],[DOI]])))</f>
        <v>0.2</v>
      </c>
      <c r="S202" s="9" t="s">
        <v>544</v>
      </c>
      <c r="T202" s="9" t="s">
        <v>659</v>
      </c>
    </row>
    <row r="203" spans="1:20" x14ac:dyDescent="0.25">
      <c r="A203" s="9" t="s">
        <v>6</v>
      </c>
      <c r="B203" s="10" t="s">
        <v>250</v>
      </c>
      <c r="C203" s="10">
        <v>1</v>
      </c>
      <c r="D203" s="10">
        <v>6</v>
      </c>
      <c r="E20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03" s="10">
        <v>45</v>
      </c>
      <c r="G203" s="11">
        <f>((Таблица1[[#This Row],[Балл]]*Таблица1[[#This Row],[Коэфф]])/Таблица1[[#This Row],[Авторы]])/Таблица1[[#This Row],[Количество аффилиаций]]</f>
        <v>6</v>
      </c>
      <c r="H203" s="9" t="s">
        <v>265</v>
      </c>
      <c r="I203" s="10" t="s">
        <v>491</v>
      </c>
      <c r="J203" s="10" t="s">
        <v>492</v>
      </c>
      <c r="K203" s="10">
        <v>1995</v>
      </c>
      <c r="L203" s="10">
        <v>1</v>
      </c>
      <c r="M203" s="10"/>
      <c r="N203" s="10">
        <v>0</v>
      </c>
      <c r="O203" s="10">
        <v>440</v>
      </c>
      <c r="P203" s="12" t="str">
        <f>CONCATENATE(Таблица1[[#This Row],[Ф.И.О.]],"$",Таблица1[[#This Row],[DOI]])</f>
        <v>Некипелова Анна Владиславовна$10.1134/S1028334X22030096</v>
      </c>
      <c r="Q203" s="10">
        <f>SUM(1/(COUNTIF(P:P,Таблица1[[#This Row],[Ф.И.О.+DOI]])))</f>
        <v>1</v>
      </c>
      <c r="R203" s="10">
        <f>SUM(1/(COUNTIF(A:A,Таблица1[[#This Row],[DOI]])))</f>
        <v>0.25</v>
      </c>
      <c r="S203" s="9" t="s">
        <v>511</v>
      </c>
      <c r="T203" s="9" t="s">
        <v>616</v>
      </c>
    </row>
    <row r="204" spans="1:20" x14ac:dyDescent="0.25">
      <c r="A204" s="9" t="s">
        <v>6</v>
      </c>
      <c r="B204" s="10" t="s">
        <v>250</v>
      </c>
      <c r="C204" s="10">
        <v>1</v>
      </c>
      <c r="D204" s="10">
        <v>6</v>
      </c>
      <c r="E20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04" s="10">
        <v>45</v>
      </c>
      <c r="G204" s="11">
        <f>((Таблица1[[#This Row],[Балл]]*Таблица1[[#This Row],[Коэфф]])/Таблица1[[#This Row],[Авторы]])/Таблица1[[#This Row],[Количество аффилиаций]]</f>
        <v>6</v>
      </c>
      <c r="H204" s="9" t="s">
        <v>266</v>
      </c>
      <c r="I204" s="10" t="s">
        <v>496</v>
      </c>
      <c r="J204" s="10" t="s">
        <v>490</v>
      </c>
      <c r="K204" s="10">
        <v>1961</v>
      </c>
      <c r="L204" s="10">
        <v>1</v>
      </c>
      <c r="M204" s="10">
        <v>1</v>
      </c>
      <c r="N204" s="10">
        <v>1</v>
      </c>
      <c r="O204" s="10">
        <v>440</v>
      </c>
      <c r="P204" s="12" t="str">
        <f>CONCATENATE(Таблица1[[#This Row],[Ф.И.О.]],"$",Таблица1[[#This Row],[DOI]])</f>
        <v>Полянский Олег Петрович$10.1134/S1028334X22030096</v>
      </c>
      <c r="Q204" s="10">
        <f>SUM(1/(COUNTIF(P:P,Таблица1[[#This Row],[Ф.И.О.+DOI]])))</f>
        <v>1</v>
      </c>
      <c r="R204" s="10">
        <f>SUM(1/(COUNTIF(A:A,Таблица1[[#This Row],[DOI]])))</f>
        <v>0.25</v>
      </c>
      <c r="S204" s="9" t="s">
        <v>511</v>
      </c>
      <c r="T204" s="9" t="s">
        <v>616</v>
      </c>
    </row>
    <row r="205" spans="1:20" x14ac:dyDescent="0.25">
      <c r="A205" s="9" t="s">
        <v>6</v>
      </c>
      <c r="B205" s="10" t="s">
        <v>250</v>
      </c>
      <c r="C205" s="10">
        <v>1</v>
      </c>
      <c r="D205" s="10">
        <v>6</v>
      </c>
      <c r="E20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05" s="10">
        <v>45</v>
      </c>
      <c r="G205" s="11">
        <f>((Таблица1[[#This Row],[Балл]]*Таблица1[[#This Row],[Коэфф]])/Таблица1[[#This Row],[Авторы]])/Таблица1[[#This Row],[Количество аффилиаций]]</f>
        <v>6</v>
      </c>
      <c r="H205" s="9" t="s">
        <v>267</v>
      </c>
      <c r="I205" s="10" t="s">
        <v>497</v>
      </c>
      <c r="J205" s="10" t="s">
        <v>494</v>
      </c>
      <c r="K205" s="10">
        <v>1991</v>
      </c>
      <c r="L205" s="10">
        <v>1</v>
      </c>
      <c r="M205" s="10"/>
      <c r="N205" s="10">
        <v>0</v>
      </c>
      <c r="O205" s="10">
        <v>440</v>
      </c>
      <c r="P205" s="12" t="str">
        <f>CONCATENATE(Таблица1[[#This Row],[Ф.И.О.]],"$",Таблица1[[#This Row],[DOI]])</f>
        <v>Семенов Александр Николаевич$10.1134/S1028334X22030096</v>
      </c>
      <c r="Q205" s="10">
        <f>SUM(1/(COUNTIF(P:P,Таблица1[[#This Row],[Ф.И.О.+DOI]])))</f>
        <v>1</v>
      </c>
      <c r="R205" s="10">
        <f>SUM(1/(COUNTIF(A:A,Таблица1[[#This Row],[DOI]])))</f>
        <v>0.25</v>
      </c>
      <c r="S205" s="9" t="s">
        <v>511</v>
      </c>
      <c r="T205" s="9" t="s">
        <v>616</v>
      </c>
    </row>
    <row r="206" spans="1:20" x14ac:dyDescent="0.25">
      <c r="A206" s="9" t="s">
        <v>6</v>
      </c>
      <c r="B206" s="10" t="s">
        <v>250</v>
      </c>
      <c r="C206" s="10">
        <v>1</v>
      </c>
      <c r="D206" s="10">
        <v>6</v>
      </c>
      <c r="E20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06" s="10">
        <v>45</v>
      </c>
      <c r="G206" s="11">
        <f>((Таблица1[[#This Row],[Балл]]*Таблица1[[#This Row],[Коэфф]])/Таблица1[[#This Row],[Авторы]])/Таблица1[[#This Row],[Количество аффилиаций]]</f>
        <v>6</v>
      </c>
      <c r="H206" s="9" t="s">
        <v>268</v>
      </c>
      <c r="I206" s="10" t="s">
        <v>489</v>
      </c>
      <c r="J206" s="10" t="s">
        <v>490</v>
      </c>
      <c r="K206" s="10">
        <v>1961</v>
      </c>
      <c r="L206" s="10">
        <v>1</v>
      </c>
      <c r="M206" s="10"/>
      <c r="N206" s="10">
        <v>0</v>
      </c>
      <c r="O206" s="10">
        <v>440</v>
      </c>
      <c r="P206" s="12" t="str">
        <f>CONCATENATE(Таблица1[[#This Row],[Ф.И.О.]],"$",Таблица1[[#This Row],[DOI]])</f>
        <v>Сокол Эллина Владимировна$10.1134/S1028334X22030096</v>
      </c>
      <c r="Q206" s="10">
        <f>SUM(1/(COUNTIF(P:P,Таблица1[[#This Row],[Ф.И.О.+DOI]])))</f>
        <v>1</v>
      </c>
      <c r="R206" s="10">
        <f>SUM(1/(COUNTIF(A:A,Таблица1[[#This Row],[DOI]])))</f>
        <v>0.25</v>
      </c>
      <c r="S206" s="9" t="s">
        <v>511</v>
      </c>
      <c r="T206" s="9" t="s">
        <v>616</v>
      </c>
    </row>
    <row r="207" spans="1:20" x14ac:dyDescent="0.25">
      <c r="A207" s="9" t="s">
        <v>7</v>
      </c>
      <c r="B207" s="10" t="s">
        <v>250</v>
      </c>
      <c r="C207" s="10">
        <v>1</v>
      </c>
      <c r="D207" s="10">
        <v>4</v>
      </c>
      <c r="E20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07" s="10">
        <v>45</v>
      </c>
      <c r="G207" s="11">
        <f>((Таблица1[[#This Row],[Балл]]*Таблица1[[#This Row],[Коэфф]])/Таблица1[[#This Row],[Авторы]])/Таблица1[[#This Row],[Количество аффилиаций]]</f>
        <v>9</v>
      </c>
      <c r="H207" s="9" t="s">
        <v>269</v>
      </c>
      <c r="I207" s="10" t="s">
        <v>493</v>
      </c>
      <c r="J207" s="10" t="s">
        <v>494</v>
      </c>
      <c r="K207" s="10">
        <v>1979</v>
      </c>
      <c r="L207" s="10">
        <v>1</v>
      </c>
      <c r="M207" s="10"/>
      <c r="N207" s="10">
        <v>0</v>
      </c>
      <c r="O207" s="10">
        <v>440</v>
      </c>
      <c r="P207" s="12" t="str">
        <f>CONCATENATE(Таблица1[[#This Row],[Ф.И.О.]],"$",Таблица1[[#This Row],[DOI]])</f>
        <v>Бабичев Алексей Владимирович$10.1134/S1028334X22040158</v>
      </c>
      <c r="Q207" s="10">
        <f>SUM(1/(COUNTIF(P:P,Таблица1[[#This Row],[Ф.И.О.+DOI]])))</f>
        <v>1</v>
      </c>
      <c r="R207" s="10">
        <f>SUM(1/(COUNTIF(A:A,Таблица1[[#This Row],[DOI]])))</f>
        <v>0.25</v>
      </c>
      <c r="S207" s="9" t="s">
        <v>511</v>
      </c>
      <c r="T207" s="9" t="s">
        <v>617</v>
      </c>
    </row>
    <row r="208" spans="1:20" x14ac:dyDescent="0.25">
      <c r="A208" s="9" t="s">
        <v>7</v>
      </c>
      <c r="B208" s="10" t="s">
        <v>250</v>
      </c>
      <c r="C208" s="10">
        <v>1</v>
      </c>
      <c r="D208" s="10">
        <v>4</v>
      </c>
      <c r="E20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08" s="10">
        <v>45</v>
      </c>
      <c r="G208" s="11">
        <f>((Таблица1[[#This Row],[Балл]]*Таблица1[[#This Row],[Коэфф]])/Таблица1[[#This Row],[Авторы]])/Таблица1[[#This Row],[Количество аффилиаций]]</f>
        <v>9</v>
      </c>
      <c r="H208" s="9" t="s">
        <v>266</v>
      </c>
      <c r="I208" s="10" t="s">
        <v>496</v>
      </c>
      <c r="J208" s="10" t="s">
        <v>490</v>
      </c>
      <c r="K208" s="10">
        <v>1961</v>
      </c>
      <c r="L208" s="10">
        <v>1</v>
      </c>
      <c r="M208" s="10"/>
      <c r="N208" s="10">
        <v>0</v>
      </c>
      <c r="O208" s="10">
        <v>440</v>
      </c>
      <c r="P208" s="12" t="str">
        <f>CONCATENATE(Таблица1[[#This Row],[Ф.И.О.]],"$",Таблица1[[#This Row],[DOI]])</f>
        <v>Полянский Олег Петрович$10.1134/S1028334X22040158</v>
      </c>
      <c r="Q208" s="10">
        <f>SUM(1/(COUNTIF(P:P,Таблица1[[#This Row],[Ф.И.О.+DOI]])))</f>
        <v>1</v>
      </c>
      <c r="R208" s="10">
        <f>SUM(1/(COUNTIF(A:A,Таблица1[[#This Row],[DOI]])))</f>
        <v>0.25</v>
      </c>
      <c r="S208" s="9" t="s">
        <v>511</v>
      </c>
      <c r="T208" s="9" t="s">
        <v>617</v>
      </c>
    </row>
    <row r="209" spans="1:20" x14ac:dyDescent="0.25">
      <c r="A209" s="9" t="s">
        <v>7</v>
      </c>
      <c r="B209" s="10" t="s">
        <v>250</v>
      </c>
      <c r="C209" s="10">
        <v>1</v>
      </c>
      <c r="D209" s="10">
        <v>4</v>
      </c>
      <c r="E20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09" s="10">
        <v>45</v>
      </c>
      <c r="G209" s="11">
        <f>((Таблица1[[#This Row],[Балл]]*Таблица1[[#This Row],[Коэфф]])/Таблица1[[#This Row],[Авторы]])/Таблица1[[#This Row],[Количество аффилиаций]]</f>
        <v>9</v>
      </c>
      <c r="H209" s="9" t="s">
        <v>270</v>
      </c>
      <c r="I209" s="10" t="s">
        <v>498</v>
      </c>
      <c r="J209" s="10" t="s">
        <v>490</v>
      </c>
      <c r="K209" s="10">
        <v>1934</v>
      </c>
      <c r="L209" s="10">
        <v>1</v>
      </c>
      <c r="M209" s="10">
        <v>1</v>
      </c>
      <c r="N209" s="10">
        <v>1</v>
      </c>
      <c r="O209" s="10">
        <v>440</v>
      </c>
      <c r="P209" s="12" t="str">
        <f>CONCATENATE(Таблица1[[#This Row],[Ф.И.О.]],"$",Таблица1[[#This Row],[DOI]])</f>
        <v>Ревердатто Владимир Викторович$10.1134/S1028334X22040158</v>
      </c>
      <c r="Q209" s="10">
        <f>SUM(1/(COUNTIF(P:P,Таблица1[[#This Row],[Ф.И.О.+DOI]])))</f>
        <v>1</v>
      </c>
      <c r="R209" s="10">
        <f>SUM(1/(COUNTIF(A:A,Таблица1[[#This Row],[DOI]])))</f>
        <v>0.25</v>
      </c>
      <c r="S209" s="9" t="s">
        <v>511</v>
      </c>
      <c r="T209" s="9" t="s">
        <v>617</v>
      </c>
    </row>
    <row r="210" spans="1:20" x14ac:dyDescent="0.25">
      <c r="A210" s="9" t="s">
        <v>7</v>
      </c>
      <c r="B210" s="10" t="s">
        <v>250</v>
      </c>
      <c r="C210" s="10">
        <v>1</v>
      </c>
      <c r="D210" s="10">
        <v>4</v>
      </c>
      <c r="E21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10" s="10">
        <v>45</v>
      </c>
      <c r="G210" s="11">
        <f>((Таблица1[[#This Row],[Балл]]*Таблица1[[#This Row],[Коэфф]])/Таблица1[[#This Row],[Авторы]])/Таблица1[[#This Row],[Количество аффилиаций]]</f>
        <v>9</v>
      </c>
      <c r="H210" s="9" t="s">
        <v>267</v>
      </c>
      <c r="I210" s="10" t="s">
        <v>497</v>
      </c>
      <c r="J210" s="10" t="s">
        <v>494</v>
      </c>
      <c r="K210" s="10">
        <v>1991</v>
      </c>
      <c r="L210" s="10">
        <v>1</v>
      </c>
      <c r="M210" s="10"/>
      <c r="N210" s="10">
        <v>0</v>
      </c>
      <c r="O210" s="10">
        <v>440</v>
      </c>
      <c r="P210" s="12" t="str">
        <f>CONCATENATE(Таблица1[[#This Row],[Ф.И.О.]],"$",Таблица1[[#This Row],[DOI]])</f>
        <v>Семенов Александр Николаевич$10.1134/S1028334X22040158</v>
      </c>
      <c r="Q210" s="10">
        <f>SUM(1/(COUNTIF(P:P,Таблица1[[#This Row],[Ф.И.О.+DOI]])))</f>
        <v>1</v>
      </c>
      <c r="R210" s="10">
        <f>SUM(1/(COUNTIF(A:A,Таблица1[[#This Row],[DOI]])))</f>
        <v>0.25</v>
      </c>
      <c r="S210" s="9" t="s">
        <v>511</v>
      </c>
      <c r="T210" s="9" t="s">
        <v>617</v>
      </c>
    </row>
    <row r="211" spans="1:20" x14ac:dyDescent="0.25">
      <c r="A211" s="9" t="s">
        <v>74</v>
      </c>
      <c r="B211" s="10" t="s">
        <v>250</v>
      </c>
      <c r="C211" s="10">
        <v>1</v>
      </c>
      <c r="D211" s="10">
        <v>5</v>
      </c>
      <c r="E21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11" s="10">
        <v>45</v>
      </c>
      <c r="G211" s="11">
        <f>((Таблица1[[#This Row],[Балл]]*Таблица1[[#This Row],[Коэфф]])/Таблица1[[#This Row],[Авторы]])/Таблица1[[#This Row],[Количество аффилиаций]]</f>
        <v>7.2</v>
      </c>
      <c r="H211" s="9" t="s">
        <v>311</v>
      </c>
      <c r="I211" s="10" t="s">
        <v>493</v>
      </c>
      <c r="J211" s="10" t="s">
        <v>490</v>
      </c>
      <c r="K211" s="10">
        <v>1972</v>
      </c>
      <c r="L211" s="10">
        <v>1</v>
      </c>
      <c r="M211" s="10">
        <v>1</v>
      </c>
      <c r="N211" s="10">
        <v>1</v>
      </c>
      <c r="O211" s="10">
        <v>449</v>
      </c>
      <c r="P211" s="12" t="str">
        <f>CONCATENATE(Таблица1[[#This Row],[Ф.И.О.]],"$",Таблица1[[#This Row],[DOI]])</f>
        <v>Жимулев Егор Игоревич$10.1134/S1028334X22060162</v>
      </c>
      <c r="Q211" s="10">
        <f>SUM(1/(COUNTIF(P:P,Таблица1[[#This Row],[Ф.И.О.+DOI]])))</f>
        <v>1</v>
      </c>
      <c r="R211" s="10">
        <f>SUM(1/(COUNTIF(A:A,Таблица1[[#This Row],[DOI]])))</f>
        <v>0.2</v>
      </c>
      <c r="S211" s="9" t="s">
        <v>511</v>
      </c>
      <c r="T211" s="9" t="s">
        <v>685</v>
      </c>
    </row>
    <row r="212" spans="1:20" x14ac:dyDescent="0.25">
      <c r="A212" s="9" t="s">
        <v>74</v>
      </c>
      <c r="B212" s="10" t="s">
        <v>250</v>
      </c>
      <c r="C212" s="10">
        <v>1</v>
      </c>
      <c r="D212" s="10">
        <v>5</v>
      </c>
      <c r="E21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12" s="10">
        <v>45</v>
      </c>
      <c r="G212" s="11">
        <f>((Таблица1[[#This Row],[Балл]]*Таблица1[[#This Row],[Коэфф]])/Таблица1[[#This Row],[Авторы]])/Таблица1[[#This Row],[Количество аффилиаций]]</f>
        <v>7.2</v>
      </c>
      <c r="H212" s="9" t="s">
        <v>313</v>
      </c>
      <c r="I212" s="10" t="s">
        <v>489</v>
      </c>
      <c r="J212" s="10" t="s">
        <v>490</v>
      </c>
      <c r="K212" s="10">
        <v>1946</v>
      </c>
      <c r="L212" s="10">
        <v>1</v>
      </c>
      <c r="M212" s="10"/>
      <c r="N212" s="10">
        <v>0</v>
      </c>
      <c r="O212" s="10">
        <v>451</v>
      </c>
      <c r="P212" s="12" t="str">
        <f>CONCATENATE(Таблица1[[#This Row],[Ф.И.О.]],"$",Таблица1[[#This Row],[DOI]])</f>
        <v>Похиленко Николай Петрович$10.1134/S1028334X22060162</v>
      </c>
      <c r="Q212" s="10">
        <f>SUM(1/(COUNTIF(P:P,Таблица1[[#This Row],[Ф.И.О.+DOI]])))</f>
        <v>1</v>
      </c>
      <c r="R212" s="10">
        <f>SUM(1/(COUNTIF(A:A,Таблица1[[#This Row],[DOI]])))</f>
        <v>0.2</v>
      </c>
      <c r="S212" s="9" t="s">
        <v>511</v>
      </c>
      <c r="T212" s="9" t="s">
        <v>685</v>
      </c>
    </row>
    <row r="213" spans="1:20" x14ac:dyDescent="0.25">
      <c r="A213" s="9" t="s">
        <v>74</v>
      </c>
      <c r="B213" s="10" t="s">
        <v>250</v>
      </c>
      <c r="C213" s="10">
        <v>1</v>
      </c>
      <c r="D213" s="10">
        <v>5</v>
      </c>
      <c r="E21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13" s="10">
        <v>45</v>
      </c>
      <c r="G213" s="11">
        <f>((Таблица1[[#This Row],[Балл]]*Таблица1[[#This Row],[Коэфф]])/Таблица1[[#This Row],[Авторы]])/Таблица1[[#This Row],[Количество аффилиаций]]</f>
        <v>7.2</v>
      </c>
      <c r="H213" s="9" t="s">
        <v>314</v>
      </c>
      <c r="I213" s="10" t="s">
        <v>489</v>
      </c>
      <c r="J213" s="10" t="s">
        <v>490</v>
      </c>
      <c r="K213" s="10">
        <v>1960</v>
      </c>
      <c r="L213" s="10">
        <v>1</v>
      </c>
      <c r="M213" s="10"/>
      <c r="N213" s="10">
        <v>0</v>
      </c>
      <c r="O213" s="10">
        <v>449</v>
      </c>
      <c r="P213" s="12" t="str">
        <f>CONCATENATE(Таблица1[[#This Row],[Ф.И.О.]],"$",Таблица1[[#This Row],[DOI]])</f>
        <v>Сонин Валерий Михайлович$10.1134/S1028334X22060162</v>
      </c>
      <c r="Q213" s="10">
        <f>SUM(1/(COUNTIF(P:P,Таблица1[[#This Row],[Ф.И.О.+DOI]])))</f>
        <v>1</v>
      </c>
      <c r="R213" s="10">
        <f>SUM(1/(COUNTIF(A:A,Таблица1[[#This Row],[DOI]])))</f>
        <v>0.2</v>
      </c>
      <c r="S213" s="9" t="s">
        <v>511</v>
      </c>
      <c r="T213" s="9" t="s">
        <v>685</v>
      </c>
    </row>
    <row r="214" spans="1:20" x14ac:dyDescent="0.25">
      <c r="A214" s="9" t="s">
        <v>74</v>
      </c>
      <c r="B214" s="10" t="s">
        <v>250</v>
      </c>
      <c r="C214" s="10">
        <v>1</v>
      </c>
      <c r="D214" s="10">
        <v>5</v>
      </c>
      <c r="E21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14" s="10">
        <v>45</v>
      </c>
      <c r="G214" s="11">
        <f>((Таблица1[[#This Row],[Балл]]*Таблица1[[#This Row],[Коэфф]])/Таблица1[[#This Row],[Авторы]])/Таблица1[[#This Row],[Количество аффилиаций]]</f>
        <v>7.2</v>
      </c>
      <c r="H214" s="9" t="s">
        <v>315</v>
      </c>
      <c r="I214" s="10" t="s">
        <v>493</v>
      </c>
      <c r="J214" s="10" t="s">
        <v>490</v>
      </c>
      <c r="K214" s="10">
        <v>1972</v>
      </c>
      <c r="L214" s="10">
        <v>1</v>
      </c>
      <c r="M214" s="10"/>
      <c r="N214" s="10">
        <v>0</v>
      </c>
      <c r="O214" s="10">
        <v>449</v>
      </c>
      <c r="P214" s="12" t="str">
        <f>CONCATENATE(Таблица1[[#This Row],[Ф.И.О.]],"$",Таблица1[[#This Row],[DOI]])</f>
        <v>Чепуров Алексей Анатольевич$10.1134/S1028334X22060162</v>
      </c>
      <c r="Q214" s="10">
        <f>SUM(1/(COUNTIF(P:P,Таблица1[[#This Row],[Ф.И.О.+DOI]])))</f>
        <v>1</v>
      </c>
      <c r="R214" s="10">
        <f>SUM(1/(COUNTIF(A:A,Таблица1[[#This Row],[DOI]])))</f>
        <v>0.2</v>
      </c>
      <c r="S214" s="9" t="s">
        <v>511</v>
      </c>
      <c r="T214" s="9" t="s">
        <v>685</v>
      </c>
    </row>
    <row r="215" spans="1:20" x14ac:dyDescent="0.25">
      <c r="A215" s="9" t="s">
        <v>74</v>
      </c>
      <c r="B215" s="10" t="s">
        <v>250</v>
      </c>
      <c r="C215" s="10">
        <v>1</v>
      </c>
      <c r="D215" s="10">
        <v>5</v>
      </c>
      <c r="E21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15" s="10">
        <v>45</v>
      </c>
      <c r="G215" s="11">
        <f>((Таблица1[[#This Row],[Балл]]*Таблица1[[#This Row],[Коэфф]])/Таблица1[[#This Row],[Авторы]])/Таблица1[[#This Row],[Количество аффилиаций]]</f>
        <v>7.2</v>
      </c>
      <c r="H215" s="9" t="s">
        <v>316</v>
      </c>
      <c r="I215" s="10" t="s">
        <v>489</v>
      </c>
      <c r="J215" s="10" t="s">
        <v>490</v>
      </c>
      <c r="K215" s="10">
        <v>1946</v>
      </c>
      <c r="L215" s="10">
        <v>1</v>
      </c>
      <c r="M215" s="10"/>
      <c r="N215" s="10">
        <v>0</v>
      </c>
      <c r="O215" s="10">
        <v>449</v>
      </c>
      <c r="P215" s="12" t="str">
        <f>CONCATENATE(Таблица1[[#This Row],[Ф.И.О.]],"$",Таблица1[[#This Row],[DOI]])</f>
        <v>Чепуров Анатолий Ильич$10.1134/S1028334X22060162</v>
      </c>
      <c r="Q215" s="10">
        <f>SUM(1/(COUNTIF(P:P,Таблица1[[#This Row],[Ф.И.О.+DOI]])))</f>
        <v>1</v>
      </c>
      <c r="R215" s="10">
        <f>SUM(1/(COUNTIF(A:A,Таблица1[[#This Row],[DOI]])))</f>
        <v>0.2</v>
      </c>
      <c r="S215" s="9" t="s">
        <v>511</v>
      </c>
      <c r="T215" s="9" t="s">
        <v>685</v>
      </c>
    </row>
    <row r="216" spans="1:20" x14ac:dyDescent="0.25">
      <c r="A216" s="9" t="s">
        <v>75</v>
      </c>
      <c r="B216" s="10" t="s">
        <v>250</v>
      </c>
      <c r="C216" s="10">
        <v>1</v>
      </c>
      <c r="D216" s="10">
        <v>4</v>
      </c>
      <c r="E21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16" s="10">
        <v>45</v>
      </c>
      <c r="G216" s="11">
        <f>((Таблица1[[#This Row],[Балл]]*Таблица1[[#This Row],[Коэфф]])/Таблица1[[#This Row],[Авторы]])/Таблица1[[#This Row],[Количество аффилиаций]]</f>
        <v>9</v>
      </c>
      <c r="H216" s="9" t="s">
        <v>320</v>
      </c>
      <c r="I216" s="10" t="s">
        <v>493</v>
      </c>
      <c r="J216" s="10" t="s">
        <v>494</v>
      </c>
      <c r="K216" s="10">
        <v>1968</v>
      </c>
      <c r="L216" s="10">
        <v>1</v>
      </c>
      <c r="M216" s="10"/>
      <c r="N216" s="10">
        <v>0</v>
      </c>
      <c r="O216" s="10">
        <v>451</v>
      </c>
      <c r="P216" s="12" t="str">
        <f>CONCATENATE(Таблица1[[#This Row],[Ф.И.О.]],"$",Таблица1[[#This Row],[DOI]])</f>
        <v>Агашев Алексей Михайлович$10.1134/S1028334X2207008X</v>
      </c>
      <c r="Q216" s="10">
        <f>SUM(1/(COUNTIF(P:P,Таблица1[[#This Row],[Ф.И.О.+DOI]])))</f>
        <v>1</v>
      </c>
      <c r="R216" s="10">
        <f>SUM(1/(COUNTIF(A:A,Таблица1[[#This Row],[DOI]])))</f>
        <v>0.25</v>
      </c>
      <c r="S216" s="9" t="s">
        <v>511</v>
      </c>
      <c r="T216" s="9" t="s">
        <v>686</v>
      </c>
    </row>
    <row r="217" spans="1:20" x14ac:dyDescent="0.25">
      <c r="A217" s="9" t="s">
        <v>75</v>
      </c>
      <c r="B217" s="10" t="s">
        <v>250</v>
      </c>
      <c r="C217" s="10">
        <v>1</v>
      </c>
      <c r="D217" s="10">
        <v>4</v>
      </c>
      <c r="E21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17" s="10">
        <v>45</v>
      </c>
      <c r="G217" s="11">
        <f>((Таблица1[[#This Row],[Балл]]*Таблица1[[#This Row],[Коэфф]])/Таблица1[[#This Row],[Авторы]])/Таблица1[[#This Row],[Количество аффилиаций]]</f>
        <v>9</v>
      </c>
      <c r="H217" s="9" t="s">
        <v>321</v>
      </c>
      <c r="I217" s="10" t="s">
        <v>493</v>
      </c>
      <c r="J217" s="10" t="s">
        <v>494</v>
      </c>
      <c r="K217" s="10">
        <v>1986</v>
      </c>
      <c r="L217" s="10">
        <v>1</v>
      </c>
      <c r="M217" s="10"/>
      <c r="N217" s="10">
        <v>0</v>
      </c>
      <c r="O217" s="10">
        <v>451</v>
      </c>
      <c r="P217" s="12" t="str">
        <f>CONCATENATE(Таблица1[[#This Row],[Ф.И.О.]],"$",Таблица1[[#This Row],[DOI]])</f>
        <v>Агашева Елена Владимировна$10.1134/S1028334X2207008X</v>
      </c>
      <c r="Q217" s="10">
        <f>SUM(1/(COUNTIF(P:P,Таблица1[[#This Row],[Ф.И.О.+DOI]])))</f>
        <v>1</v>
      </c>
      <c r="R217" s="10">
        <f>SUM(1/(COUNTIF(A:A,Таблица1[[#This Row],[DOI]])))</f>
        <v>0.25</v>
      </c>
      <c r="S217" s="9" t="s">
        <v>511</v>
      </c>
      <c r="T217" s="9" t="s">
        <v>686</v>
      </c>
    </row>
    <row r="218" spans="1:20" x14ac:dyDescent="0.25">
      <c r="A218" s="9" t="s">
        <v>75</v>
      </c>
      <c r="B218" s="10" t="s">
        <v>250</v>
      </c>
      <c r="C218" s="10">
        <v>1</v>
      </c>
      <c r="D218" s="10">
        <v>4</v>
      </c>
      <c r="E21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18" s="10">
        <v>45</v>
      </c>
      <c r="G218" s="11">
        <f>((Таблица1[[#This Row],[Балл]]*Таблица1[[#This Row],[Коэфф]])/Таблица1[[#This Row],[Авторы]])/Таблица1[[#This Row],[Количество аффилиаций]]</f>
        <v>9</v>
      </c>
      <c r="H218" s="9" t="s">
        <v>322</v>
      </c>
      <c r="I218" s="10" t="s">
        <v>495</v>
      </c>
      <c r="J218" s="10" t="s">
        <v>492</v>
      </c>
      <c r="K218" s="10">
        <v>2001</v>
      </c>
      <c r="L218" s="10">
        <v>1</v>
      </c>
      <c r="M218" s="10">
        <v>1</v>
      </c>
      <c r="N218" s="10">
        <v>1</v>
      </c>
      <c r="O218" s="10">
        <v>451</v>
      </c>
      <c r="P218" s="12" t="str">
        <f>CONCATENATE(Таблица1[[#This Row],[Ф.И.О.]],"$",Таблица1[[#This Row],[DOI]])</f>
        <v>Гудимова Алёна Ивановна$10.1134/S1028334X2207008X</v>
      </c>
      <c r="Q218" s="10">
        <f>SUM(1/(COUNTIF(P:P,Таблица1[[#This Row],[Ф.И.О.+DOI]])))</f>
        <v>1</v>
      </c>
      <c r="R218" s="10">
        <f>SUM(1/(COUNTIF(A:A,Таблица1[[#This Row],[DOI]])))</f>
        <v>0.25</v>
      </c>
      <c r="S218" s="9" t="s">
        <v>511</v>
      </c>
      <c r="T218" s="9" t="s">
        <v>686</v>
      </c>
    </row>
    <row r="219" spans="1:20" x14ac:dyDescent="0.25">
      <c r="A219" s="9" t="s">
        <v>75</v>
      </c>
      <c r="B219" s="10" t="s">
        <v>250</v>
      </c>
      <c r="C219" s="10">
        <v>1</v>
      </c>
      <c r="D219" s="10">
        <v>4</v>
      </c>
      <c r="E21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19" s="10">
        <v>45</v>
      </c>
      <c r="G219" s="11">
        <f>((Таблица1[[#This Row],[Балл]]*Таблица1[[#This Row],[Коэфф]])/Таблица1[[#This Row],[Авторы]])/Таблица1[[#This Row],[Количество аффилиаций]]</f>
        <v>9</v>
      </c>
      <c r="H219" s="9" t="s">
        <v>313</v>
      </c>
      <c r="I219" s="10" t="s">
        <v>498</v>
      </c>
      <c r="J219" s="10" t="s">
        <v>490</v>
      </c>
      <c r="K219" s="10">
        <v>1946</v>
      </c>
      <c r="L219" s="10">
        <v>1</v>
      </c>
      <c r="M219" s="10"/>
      <c r="N219" s="10">
        <v>0</v>
      </c>
      <c r="O219" s="10">
        <v>451</v>
      </c>
      <c r="P219" s="12" t="str">
        <f>CONCATENATE(Таблица1[[#This Row],[Ф.И.О.]],"$",Таблица1[[#This Row],[DOI]])</f>
        <v>Похиленко Николай Петрович$10.1134/S1028334X2207008X</v>
      </c>
      <c r="Q219" s="10">
        <f>SUM(1/(COUNTIF(P:P,Таблица1[[#This Row],[Ф.И.О.+DOI]])))</f>
        <v>1</v>
      </c>
      <c r="R219" s="10">
        <f>SUM(1/(COUNTIF(A:A,Таблица1[[#This Row],[DOI]])))</f>
        <v>0.25</v>
      </c>
      <c r="S219" s="9" t="s">
        <v>511</v>
      </c>
      <c r="T219" s="9" t="s">
        <v>686</v>
      </c>
    </row>
    <row r="220" spans="1:20" x14ac:dyDescent="0.25">
      <c r="A220" s="9" t="s">
        <v>49</v>
      </c>
      <c r="B220" s="10" t="s">
        <v>250</v>
      </c>
      <c r="C220" s="10">
        <v>1</v>
      </c>
      <c r="D220" s="10">
        <v>6</v>
      </c>
      <c r="E22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20" s="10">
        <v>45</v>
      </c>
      <c r="G220" s="11">
        <f>((Таблица1[[#This Row],[Балл]]*Таблица1[[#This Row],[Коэфф]])/Таблица1[[#This Row],[Авторы]])/Таблица1[[#This Row],[Количество аффилиаций]]</f>
        <v>3</v>
      </c>
      <c r="H220" s="9" t="s">
        <v>292</v>
      </c>
      <c r="I220" s="10" t="s">
        <v>497</v>
      </c>
      <c r="J220" s="10" t="s">
        <v>494</v>
      </c>
      <c r="K220" s="10">
        <v>1989</v>
      </c>
      <c r="L220" s="10">
        <v>2</v>
      </c>
      <c r="M220" s="10"/>
      <c r="N220" s="10">
        <v>0</v>
      </c>
      <c r="O220" s="10">
        <v>211</v>
      </c>
      <c r="P220" s="12" t="str">
        <f>CONCATENATE(Таблица1[[#This Row],[Ф.И.О.]],"$",Таблица1[[#This Row],[DOI]])</f>
        <v>Котлер Павел Дмитриевич$10.1134/S1028334X22070157</v>
      </c>
      <c r="Q220" s="10">
        <f>SUM(1/(COUNTIF(P:P,Таблица1[[#This Row],[Ф.И.О.+DOI]])))</f>
        <v>1</v>
      </c>
      <c r="R220" s="10">
        <f>SUM(1/(COUNTIF(A:A,Таблица1[[#This Row],[DOI]])))</f>
        <v>0.33333333333333331</v>
      </c>
      <c r="S220" s="9" t="s">
        <v>511</v>
      </c>
      <c r="T220" s="9" t="s">
        <v>660</v>
      </c>
    </row>
    <row r="221" spans="1:20" x14ac:dyDescent="0.25">
      <c r="A221" s="9" t="s">
        <v>49</v>
      </c>
      <c r="B221" s="10" t="s">
        <v>250</v>
      </c>
      <c r="C221" s="10">
        <v>1</v>
      </c>
      <c r="D221" s="10">
        <v>6</v>
      </c>
      <c r="E22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21" s="10">
        <v>45</v>
      </c>
      <c r="G221" s="11">
        <f>((Таблица1[[#This Row],[Балл]]*Таблица1[[#This Row],[Коэфф]])/Таблица1[[#This Row],[Авторы]])/Таблица1[[#This Row],[Количество аффилиаций]]</f>
        <v>3</v>
      </c>
      <c r="H221" s="9" t="s">
        <v>293</v>
      </c>
      <c r="I221" s="10" t="s">
        <v>491</v>
      </c>
      <c r="J221" s="10" t="s">
        <v>492</v>
      </c>
      <c r="K221" s="10">
        <v>1995</v>
      </c>
      <c r="L221" s="10">
        <v>2</v>
      </c>
      <c r="M221" s="10">
        <v>1</v>
      </c>
      <c r="N221" s="10">
        <v>1</v>
      </c>
      <c r="O221" s="10">
        <v>211</v>
      </c>
      <c r="P221" s="12" t="str">
        <f>CONCATENATE(Таблица1[[#This Row],[Ф.И.О.]],"$",Таблица1[[#This Row],[DOI]])</f>
        <v>Перфилова Алина Александровна$10.1134/S1028334X22070157</v>
      </c>
      <c r="Q221" s="10">
        <f>SUM(1/(COUNTIF(P:P,Таблица1[[#This Row],[Ф.И.О.+DOI]])))</f>
        <v>1</v>
      </c>
      <c r="R221" s="10">
        <f>SUM(1/(COUNTIF(A:A,Таблица1[[#This Row],[DOI]])))</f>
        <v>0.33333333333333331</v>
      </c>
      <c r="S221" s="9" t="s">
        <v>511</v>
      </c>
      <c r="T221" s="9" t="s">
        <v>660</v>
      </c>
    </row>
    <row r="222" spans="1:20" x14ac:dyDescent="0.25">
      <c r="A222" s="9" t="s">
        <v>49</v>
      </c>
      <c r="B222" s="10" t="s">
        <v>250</v>
      </c>
      <c r="C222" s="10">
        <v>1</v>
      </c>
      <c r="D222" s="10">
        <v>6</v>
      </c>
      <c r="E22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22" s="10">
        <v>45</v>
      </c>
      <c r="G222" s="11">
        <f>((Таблица1[[#This Row],[Балл]]*Таблица1[[#This Row],[Коэфф]])/Таблица1[[#This Row],[Авторы]])/Таблица1[[#This Row],[Количество аффилиаций]]</f>
        <v>3</v>
      </c>
      <c r="H222" s="9" t="s">
        <v>294</v>
      </c>
      <c r="I222" s="10" t="s">
        <v>489</v>
      </c>
      <c r="J222" s="10" t="s">
        <v>490</v>
      </c>
      <c r="K222" s="10">
        <v>1964</v>
      </c>
      <c r="L222" s="10">
        <v>2</v>
      </c>
      <c r="M222" s="10"/>
      <c r="N222" s="10">
        <v>0</v>
      </c>
      <c r="O222" s="10">
        <v>211</v>
      </c>
      <c r="P222" s="12" t="str">
        <f>CONCATENATE(Таблица1[[#This Row],[Ф.И.О.]],"$",Таблица1[[#This Row],[DOI]])</f>
        <v>Сафонова Инна Юрьевна$10.1134/S1028334X22070157</v>
      </c>
      <c r="Q222" s="10">
        <f>SUM(1/(COUNTIF(P:P,Таблица1[[#This Row],[Ф.И.О.+DOI]])))</f>
        <v>1</v>
      </c>
      <c r="R222" s="10">
        <f>SUM(1/(COUNTIF(A:A,Таблица1[[#This Row],[DOI]])))</f>
        <v>0.33333333333333331</v>
      </c>
      <c r="S222" s="9" t="s">
        <v>511</v>
      </c>
      <c r="T222" s="9" t="s">
        <v>660</v>
      </c>
    </row>
    <row r="223" spans="1:20" x14ac:dyDescent="0.25">
      <c r="A223" s="9" t="s">
        <v>76</v>
      </c>
      <c r="B223" s="10" t="s">
        <v>250</v>
      </c>
      <c r="C223" s="10">
        <v>1</v>
      </c>
      <c r="D223" s="10">
        <v>5</v>
      </c>
      <c r="E22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23" s="10">
        <v>45</v>
      </c>
      <c r="G223" s="11">
        <f>((Таблица1[[#This Row],[Балл]]*Таблица1[[#This Row],[Коэфф]])/Таблица1[[#This Row],[Авторы]])/Таблица1[[#This Row],[Количество аффилиаций]]</f>
        <v>7.2</v>
      </c>
      <c r="H223" s="9" t="s">
        <v>311</v>
      </c>
      <c r="I223" s="10" t="s">
        <v>493</v>
      </c>
      <c r="J223" s="10" t="s">
        <v>490</v>
      </c>
      <c r="K223" s="10">
        <v>1972</v>
      </c>
      <c r="L223" s="10">
        <v>1</v>
      </c>
      <c r="M223" s="10">
        <v>1</v>
      </c>
      <c r="N223" s="10">
        <v>1</v>
      </c>
      <c r="O223" s="10">
        <v>449</v>
      </c>
      <c r="P223" s="12" t="str">
        <f>CONCATENATE(Таблица1[[#This Row],[Ф.И.О.]],"$",Таблица1[[#This Row],[DOI]])</f>
        <v>Жимулев Егор Игоревич$10.1134/S1028334X22600268</v>
      </c>
      <c r="Q223" s="10">
        <f>SUM(1/(COUNTIF(P:P,Таблица1[[#This Row],[Ф.И.О.+DOI]])))</f>
        <v>1</v>
      </c>
      <c r="R223" s="10">
        <f>SUM(1/(COUNTIF(A:A,Таблица1[[#This Row],[DOI]])))</f>
        <v>0.2</v>
      </c>
      <c r="S223" s="9" t="s">
        <v>511</v>
      </c>
      <c r="T223" s="9" t="s">
        <v>687</v>
      </c>
    </row>
    <row r="224" spans="1:20" x14ac:dyDescent="0.25">
      <c r="A224" s="9" t="s">
        <v>76</v>
      </c>
      <c r="B224" s="10" t="s">
        <v>250</v>
      </c>
      <c r="C224" s="10">
        <v>1</v>
      </c>
      <c r="D224" s="10">
        <v>5</v>
      </c>
      <c r="E22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24" s="10">
        <v>45</v>
      </c>
      <c r="G224" s="11">
        <f>((Таблица1[[#This Row],[Балл]]*Таблица1[[#This Row],[Коэфф]])/Таблица1[[#This Row],[Авторы]])/Таблица1[[#This Row],[Количество аффилиаций]]</f>
        <v>7.2</v>
      </c>
      <c r="H224" s="9" t="s">
        <v>313</v>
      </c>
      <c r="I224" s="10" t="s">
        <v>498</v>
      </c>
      <c r="J224" s="10" t="s">
        <v>490</v>
      </c>
      <c r="K224" s="10">
        <v>1946</v>
      </c>
      <c r="L224" s="10">
        <v>1</v>
      </c>
      <c r="M224" s="10"/>
      <c r="N224" s="10">
        <v>0</v>
      </c>
      <c r="O224" s="10">
        <v>451</v>
      </c>
      <c r="P224" s="12" t="str">
        <f>CONCATENATE(Таблица1[[#This Row],[Ф.И.О.]],"$",Таблица1[[#This Row],[DOI]])</f>
        <v>Похиленко Николай Петрович$10.1134/S1028334X22600268</v>
      </c>
      <c r="Q224" s="10">
        <f>SUM(1/(COUNTIF(P:P,Таблица1[[#This Row],[Ф.И.О.+DOI]])))</f>
        <v>1</v>
      </c>
      <c r="R224" s="10">
        <f>SUM(1/(COUNTIF(A:A,Таблица1[[#This Row],[DOI]])))</f>
        <v>0.2</v>
      </c>
      <c r="S224" s="9" t="s">
        <v>511</v>
      </c>
      <c r="T224" s="9" t="s">
        <v>687</v>
      </c>
    </row>
    <row r="225" spans="1:20" x14ac:dyDescent="0.25">
      <c r="A225" s="9" t="s">
        <v>76</v>
      </c>
      <c r="B225" s="10" t="s">
        <v>250</v>
      </c>
      <c r="C225" s="10">
        <v>1</v>
      </c>
      <c r="D225" s="10">
        <v>5</v>
      </c>
      <c r="E22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25" s="10">
        <v>45</v>
      </c>
      <c r="G225" s="11">
        <f>((Таблица1[[#This Row],[Балл]]*Таблица1[[#This Row],[Коэфф]])/Таблица1[[#This Row],[Авторы]])/Таблица1[[#This Row],[Количество аффилиаций]]</f>
        <v>7.2</v>
      </c>
      <c r="H225" s="9" t="s">
        <v>314</v>
      </c>
      <c r="I225" s="10" t="s">
        <v>489</v>
      </c>
      <c r="J225" s="10" t="s">
        <v>490</v>
      </c>
      <c r="K225" s="10">
        <v>1960</v>
      </c>
      <c r="L225" s="10">
        <v>1</v>
      </c>
      <c r="M225" s="10"/>
      <c r="N225" s="10">
        <v>0</v>
      </c>
      <c r="O225" s="10">
        <v>449</v>
      </c>
      <c r="P225" s="12" t="str">
        <f>CONCATENATE(Таблица1[[#This Row],[Ф.И.О.]],"$",Таблица1[[#This Row],[DOI]])</f>
        <v>Сонин Валерий Михайлович$10.1134/S1028334X22600268</v>
      </c>
      <c r="Q225" s="10">
        <f>SUM(1/(COUNTIF(P:P,Таблица1[[#This Row],[Ф.И.О.+DOI]])))</f>
        <v>1</v>
      </c>
      <c r="R225" s="10">
        <f>SUM(1/(COUNTIF(A:A,Таблица1[[#This Row],[DOI]])))</f>
        <v>0.2</v>
      </c>
      <c r="S225" s="9" t="s">
        <v>511</v>
      </c>
      <c r="T225" s="9" t="s">
        <v>687</v>
      </c>
    </row>
    <row r="226" spans="1:20" x14ac:dyDescent="0.25">
      <c r="A226" s="9" t="s">
        <v>76</v>
      </c>
      <c r="B226" s="10" t="s">
        <v>250</v>
      </c>
      <c r="C226" s="10">
        <v>1</v>
      </c>
      <c r="D226" s="10">
        <v>5</v>
      </c>
      <c r="E22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26" s="10">
        <v>45</v>
      </c>
      <c r="G226" s="11">
        <f>((Таблица1[[#This Row],[Балл]]*Таблица1[[#This Row],[Коэфф]])/Таблица1[[#This Row],[Авторы]])/Таблица1[[#This Row],[Количество аффилиаций]]</f>
        <v>7.2</v>
      </c>
      <c r="H226" s="9" t="s">
        <v>315</v>
      </c>
      <c r="I226" s="10" t="s">
        <v>493</v>
      </c>
      <c r="J226" s="10" t="s">
        <v>490</v>
      </c>
      <c r="K226" s="10">
        <v>1972</v>
      </c>
      <c r="L226" s="10">
        <v>1</v>
      </c>
      <c r="M226" s="10"/>
      <c r="N226" s="10">
        <v>0</v>
      </c>
      <c r="O226" s="10">
        <v>449</v>
      </c>
      <c r="P226" s="12" t="str">
        <f>CONCATENATE(Таблица1[[#This Row],[Ф.И.О.]],"$",Таблица1[[#This Row],[DOI]])</f>
        <v>Чепуров Алексей Анатольевич$10.1134/S1028334X22600268</v>
      </c>
      <c r="Q226" s="10">
        <f>SUM(1/(COUNTIF(P:P,Таблица1[[#This Row],[Ф.И.О.+DOI]])))</f>
        <v>1</v>
      </c>
      <c r="R226" s="10">
        <f>SUM(1/(COUNTIF(A:A,Таблица1[[#This Row],[DOI]])))</f>
        <v>0.2</v>
      </c>
      <c r="S226" s="9" t="s">
        <v>511</v>
      </c>
      <c r="T226" s="9" t="s">
        <v>687</v>
      </c>
    </row>
    <row r="227" spans="1:20" x14ac:dyDescent="0.25">
      <c r="A227" s="9" t="s">
        <v>76</v>
      </c>
      <c r="B227" s="10" t="s">
        <v>250</v>
      </c>
      <c r="C227" s="10">
        <v>1</v>
      </c>
      <c r="D227" s="10">
        <v>5</v>
      </c>
      <c r="E22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27" s="10">
        <v>45</v>
      </c>
      <c r="G227" s="11">
        <f>((Таблица1[[#This Row],[Балл]]*Таблица1[[#This Row],[Коэфф]])/Таблица1[[#This Row],[Авторы]])/Таблица1[[#This Row],[Количество аффилиаций]]</f>
        <v>7.2</v>
      </c>
      <c r="H227" s="9" t="s">
        <v>316</v>
      </c>
      <c r="I227" s="10" t="s">
        <v>489</v>
      </c>
      <c r="J227" s="10" t="s">
        <v>490</v>
      </c>
      <c r="K227" s="10">
        <v>1946</v>
      </c>
      <c r="L227" s="10">
        <v>1</v>
      </c>
      <c r="M227" s="10"/>
      <c r="N227" s="10">
        <v>0</v>
      </c>
      <c r="O227" s="10">
        <v>449</v>
      </c>
      <c r="P227" s="12" t="str">
        <f>CONCATENATE(Таблица1[[#This Row],[Ф.И.О.]],"$",Таблица1[[#This Row],[DOI]])</f>
        <v>Чепуров Анатолий Ильич$10.1134/S1028334X22600268</v>
      </c>
      <c r="Q227" s="10">
        <f>SUM(1/(COUNTIF(P:P,Таблица1[[#This Row],[Ф.И.О.+DOI]])))</f>
        <v>1</v>
      </c>
      <c r="R227" s="10">
        <f>SUM(1/(COUNTIF(A:A,Таблица1[[#This Row],[DOI]])))</f>
        <v>0.2</v>
      </c>
      <c r="S227" s="9" t="s">
        <v>511</v>
      </c>
      <c r="T227" s="9" t="s">
        <v>687</v>
      </c>
    </row>
    <row r="228" spans="1:20" x14ac:dyDescent="0.25">
      <c r="A228" s="9" t="s">
        <v>8</v>
      </c>
      <c r="B228" s="10" t="s">
        <v>250</v>
      </c>
      <c r="C228" s="10">
        <v>1</v>
      </c>
      <c r="D228" s="10">
        <v>5</v>
      </c>
      <c r="E22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28" s="10">
        <v>45</v>
      </c>
      <c r="G228" s="11">
        <f>((Таблица1[[#This Row],[Балл]]*Таблица1[[#This Row],[Коэфф]])/Таблица1[[#This Row],[Авторы]])/Таблица1[[#This Row],[Количество аффилиаций]]</f>
        <v>7.2</v>
      </c>
      <c r="H228" s="9" t="s">
        <v>271</v>
      </c>
      <c r="I228" s="10" t="s">
        <v>491</v>
      </c>
      <c r="J228" s="10" t="s">
        <v>492</v>
      </c>
      <c r="K228" s="10">
        <v>1988</v>
      </c>
      <c r="L228" s="10">
        <v>1</v>
      </c>
      <c r="M228" s="10"/>
      <c r="N228" s="10">
        <v>0</v>
      </c>
      <c r="O228" s="10">
        <v>440</v>
      </c>
      <c r="P228" s="12" t="str">
        <f>CONCATENATE(Таблица1[[#This Row],[Ф.И.О.]],"$",Таблица1[[#This Row],[DOI]])</f>
        <v>Крылов Александр Александрович$10.1134/S1028334X22600815</v>
      </c>
      <c r="Q228" s="10">
        <f>SUM(1/(COUNTIF(P:P,Таблица1[[#This Row],[Ф.И.О.+DOI]])))</f>
        <v>1</v>
      </c>
      <c r="R228" s="10">
        <f>SUM(1/(COUNTIF(A:A,Таблица1[[#This Row],[DOI]])))</f>
        <v>0.33333333333333331</v>
      </c>
      <c r="S228" s="9" t="s">
        <v>511</v>
      </c>
      <c r="T228" s="9" t="s">
        <v>618</v>
      </c>
    </row>
    <row r="229" spans="1:20" x14ac:dyDescent="0.25">
      <c r="A229" s="9" t="s">
        <v>8</v>
      </c>
      <c r="B229" s="10" t="s">
        <v>250</v>
      </c>
      <c r="C229" s="10">
        <v>1</v>
      </c>
      <c r="D229" s="10">
        <v>5</v>
      </c>
      <c r="E22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29" s="10">
        <v>45</v>
      </c>
      <c r="G229" s="11">
        <f>((Таблица1[[#This Row],[Балл]]*Таблица1[[#This Row],[Коэфф]])/Таблица1[[#This Row],[Авторы]])/Таблица1[[#This Row],[Количество аффилиаций]]</f>
        <v>7.2</v>
      </c>
      <c r="H229" s="9" t="s">
        <v>262</v>
      </c>
      <c r="I229" s="10" t="s">
        <v>489</v>
      </c>
      <c r="J229" s="10" t="s">
        <v>490</v>
      </c>
      <c r="K229" s="10">
        <v>1957</v>
      </c>
      <c r="L229" s="10">
        <v>1</v>
      </c>
      <c r="M229" s="10">
        <v>1</v>
      </c>
      <c r="N229" s="10">
        <v>1</v>
      </c>
      <c r="O229" s="10">
        <v>440</v>
      </c>
      <c r="P229" s="12" t="str">
        <f>CONCATENATE(Таблица1[[#This Row],[Ф.И.О.]],"$",Таблица1[[#This Row],[DOI]])</f>
        <v>Лиханов Игорь Иванович$10.1134/S1028334X22600815</v>
      </c>
      <c r="Q229" s="10">
        <f>SUM(1/(COUNTIF(P:P,Таблица1[[#This Row],[Ф.И.О.+DOI]])))</f>
        <v>1</v>
      </c>
      <c r="R229" s="10">
        <f>SUM(1/(COUNTIF(A:A,Таблица1[[#This Row],[DOI]])))</f>
        <v>0.33333333333333331</v>
      </c>
      <c r="S229" s="9" t="s">
        <v>511</v>
      </c>
      <c r="T229" s="9" t="s">
        <v>618</v>
      </c>
    </row>
    <row r="230" spans="1:20" x14ac:dyDescent="0.25">
      <c r="A230" s="9" t="s">
        <v>8</v>
      </c>
      <c r="B230" s="10" t="s">
        <v>250</v>
      </c>
      <c r="C230" s="10">
        <v>1</v>
      </c>
      <c r="D230" s="10">
        <v>5</v>
      </c>
      <c r="E23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30" s="10">
        <v>45</v>
      </c>
      <c r="G230" s="11">
        <f>((Таблица1[[#This Row],[Балл]]*Таблица1[[#This Row],[Коэфф]])/Таблица1[[#This Row],[Авторы]])/Таблица1[[#This Row],[Количество аффилиаций]]</f>
        <v>7.2</v>
      </c>
      <c r="H230" s="9" t="s">
        <v>270</v>
      </c>
      <c r="I230" s="10" t="s">
        <v>498</v>
      </c>
      <c r="J230" s="10" t="s">
        <v>490</v>
      </c>
      <c r="K230" s="10">
        <v>1934</v>
      </c>
      <c r="L230" s="10">
        <v>1</v>
      </c>
      <c r="M230" s="10"/>
      <c r="N230" s="10">
        <v>0</v>
      </c>
      <c r="O230" s="10">
        <v>440</v>
      </c>
      <c r="P230" s="12" t="str">
        <f>CONCATENATE(Таблица1[[#This Row],[Ф.И.О.]],"$",Таблица1[[#This Row],[DOI]])</f>
        <v>Ревердатто Владимир Викторович$10.1134/S1028334X22600815</v>
      </c>
      <c r="Q230" s="10">
        <f>SUM(1/(COUNTIF(P:P,Таблица1[[#This Row],[Ф.И.О.+DOI]])))</f>
        <v>1</v>
      </c>
      <c r="R230" s="10">
        <f>SUM(1/(COUNTIF(A:A,Таблица1[[#This Row],[DOI]])))</f>
        <v>0.33333333333333331</v>
      </c>
      <c r="S230" s="9" t="s">
        <v>511</v>
      </c>
      <c r="T230" s="9" t="s">
        <v>618</v>
      </c>
    </row>
    <row r="231" spans="1:20" x14ac:dyDescent="0.25">
      <c r="A231" s="9" t="s">
        <v>208</v>
      </c>
      <c r="B231" s="10" t="s">
        <v>250</v>
      </c>
      <c r="C231" s="10">
        <v>1</v>
      </c>
      <c r="D231" s="10">
        <v>7</v>
      </c>
      <c r="E23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31" s="10">
        <v>45</v>
      </c>
      <c r="G231" s="11">
        <f>((Таблица1[[#This Row],[Балл]]*Таблица1[[#This Row],[Коэфф]])/Таблица1[[#This Row],[Авторы]])/Таблица1[[#This Row],[Количество аффилиаций]]</f>
        <v>5.1428571428571432</v>
      </c>
      <c r="H231" s="9" t="s">
        <v>441</v>
      </c>
      <c r="I231" s="10" t="s">
        <v>493</v>
      </c>
      <c r="J231" s="10" t="s">
        <v>494</v>
      </c>
      <c r="K231" s="10">
        <v>1980</v>
      </c>
      <c r="L231" s="10">
        <v>1</v>
      </c>
      <c r="M231" s="10"/>
      <c r="N231" s="10">
        <v>0</v>
      </c>
      <c r="O231" s="10">
        <v>224</v>
      </c>
      <c r="P231" s="12" t="str">
        <f>CONCATENATE(Таблица1[[#This Row],[Ф.И.О.]],"$",Таблица1[[#This Row],[DOI]])</f>
        <v>Жданова Анастасия Николаевна$10.1134/S1028334X22700271</v>
      </c>
      <c r="Q231" s="10">
        <f>SUM(1/(COUNTIF(P:P,Таблица1[[#This Row],[Ф.И.О.+DOI]])))</f>
        <v>1</v>
      </c>
      <c r="R231" s="10">
        <f>SUM(1/(COUNTIF(A:A,Таблица1[[#This Row],[DOI]])))</f>
        <v>0.25</v>
      </c>
      <c r="S231" s="9" t="s">
        <v>511</v>
      </c>
      <c r="T231" s="9" t="s">
        <v>836</v>
      </c>
    </row>
    <row r="232" spans="1:20" x14ac:dyDescent="0.25">
      <c r="A232" s="9" t="s">
        <v>208</v>
      </c>
      <c r="B232" s="10" t="s">
        <v>250</v>
      </c>
      <c r="C232" s="10">
        <v>1</v>
      </c>
      <c r="D232" s="10">
        <v>7</v>
      </c>
      <c r="E23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32" s="10">
        <v>45</v>
      </c>
      <c r="G232" s="11">
        <f>((Таблица1[[#This Row],[Балл]]*Таблица1[[#This Row],[Коэфф]])/Таблица1[[#This Row],[Авторы]])/Таблица1[[#This Row],[Количество аффилиаций]]</f>
        <v>2.5714285714285716</v>
      </c>
      <c r="H232" s="9" t="s">
        <v>453</v>
      </c>
      <c r="I232" s="10" t="s">
        <v>489</v>
      </c>
      <c r="J232" s="10" t="s">
        <v>490</v>
      </c>
      <c r="K232" s="10">
        <v>1958</v>
      </c>
      <c r="L232" s="10">
        <v>2</v>
      </c>
      <c r="M232" s="10"/>
      <c r="N232" s="10">
        <v>0</v>
      </c>
      <c r="O232" s="10">
        <v>284</v>
      </c>
      <c r="P232" s="12" t="str">
        <f>CONCATENATE(Таблица1[[#This Row],[Ф.И.О.]],"$",Таблица1[[#This Row],[DOI]])</f>
        <v>Кривоногов Сергей Константинович$10.1134/S1028334X22700271</v>
      </c>
      <c r="Q232" s="10">
        <f>SUM(1/(COUNTIF(P:P,Таблица1[[#This Row],[Ф.И.О.+DOI]])))</f>
        <v>1</v>
      </c>
      <c r="R232" s="10">
        <f>SUM(1/(COUNTIF(A:A,Таблица1[[#This Row],[DOI]])))</f>
        <v>0.25</v>
      </c>
      <c r="S232" s="9" t="s">
        <v>511</v>
      </c>
      <c r="T232" s="9" t="s">
        <v>848</v>
      </c>
    </row>
    <row r="233" spans="1:20" x14ac:dyDescent="0.25">
      <c r="A233" s="9" t="s">
        <v>208</v>
      </c>
      <c r="B233" s="10" t="s">
        <v>250</v>
      </c>
      <c r="C233" s="10">
        <v>1</v>
      </c>
      <c r="D233" s="10">
        <v>7</v>
      </c>
      <c r="E23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33" s="10">
        <v>45</v>
      </c>
      <c r="G233" s="11">
        <f>((Таблица1[[#This Row],[Балл]]*Таблица1[[#This Row],[Коэфф]])/Таблица1[[#This Row],[Авторы]])/Таблица1[[#This Row],[Количество аффилиаций]]</f>
        <v>5.1428571428571432</v>
      </c>
      <c r="H233" s="9" t="s">
        <v>442</v>
      </c>
      <c r="I233" s="10" t="s">
        <v>493</v>
      </c>
      <c r="J233" s="10" t="s">
        <v>494</v>
      </c>
      <c r="K233" s="10">
        <v>1971</v>
      </c>
      <c r="L233" s="10">
        <v>1</v>
      </c>
      <c r="M233" s="10">
        <v>1</v>
      </c>
      <c r="N233" s="10">
        <v>1</v>
      </c>
      <c r="O233" s="10">
        <v>224</v>
      </c>
      <c r="P233" s="12" t="str">
        <f>CONCATENATE(Таблица1[[#This Row],[Ф.И.О.]],"$",Таблица1[[#This Row],[DOI]])</f>
        <v>Солотчин Павел Анатольевич$10.1134/S1028334X22700271</v>
      </c>
      <c r="Q233" s="10">
        <f>SUM(1/(COUNTIF(P:P,Таблица1[[#This Row],[Ф.И.О.+DOI]])))</f>
        <v>1</v>
      </c>
      <c r="R233" s="10">
        <f>SUM(1/(COUNTIF(A:A,Таблица1[[#This Row],[DOI]])))</f>
        <v>0.25</v>
      </c>
      <c r="S233" s="9" t="s">
        <v>511</v>
      </c>
      <c r="T233" s="9" t="s">
        <v>836</v>
      </c>
    </row>
    <row r="234" spans="1:20" x14ac:dyDescent="0.25">
      <c r="A234" s="9" t="s">
        <v>208</v>
      </c>
      <c r="B234" s="10" t="s">
        <v>250</v>
      </c>
      <c r="C234" s="10">
        <v>1</v>
      </c>
      <c r="D234" s="10">
        <v>7</v>
      </c>
      <c r="E23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34" s="10">
        <v>45</v>
      </c>
      <c r="G234" s="11">
        <f>((Таблица1[[#This Row],[Балл]]*Таблица1[[#This Row],[Коэфф]])/Таблица1[[#This Row],[Авторы]])/Таблица1[[#This Row],[Количество аффилиаций]]</f>
        <v>5.1428571428571432</v>
      </c>
      <c r="H234" s="9" t="s">
        <v>450</v>
      </c>
      <c r="I234" s="10" t="s">
        <v>489</v>
      </c>
      <c r="J234" s="10" t="s">
        <v>490</v>
      </c>
      <c r="K234" s="10">
        <v>1946</v>
      </c>
      <c r="L234" s="10">
        <v>1</v>
      </c>
      <c r="M234" s="10"/>
      <c r="N234" s="10">
        <v>0</v>
      </c>
      <c r="O234" s="10">
        <v>224</v>
      </c>
      <c r="P234" s="12" t="str">
        <f>CONCATENATE(Таблица1[[#This Row],[Ф.И.О.]],"$",Таблица1[[#This Row],[DOI]])</f>
        <v>Солотчина Эмилия Павловна$10.1134/S1028334X22700271</v>
      </c>
      <c r="Q234" s="10">
        <f>SUM(1/(COUNTIF(P:P,Таблица1[[#This Row],[Ф.И.О.+DOI]])))</f>
        <v>1</v>
      </c>
      <c r="R234" s="10">
        <f>SUM(1/(COUNTIF(A:A,Таблица1[[#This Row],[DOI]])))</f>
        <v>0.25</v>
      </c>
      <c r="S234" s="9" t="s">
        <v>511</v>
      </c>
      <c r="T234" s="9" t="s">
        <v>836</v>
      </c>
    </row>
    <row r="235" spans="1:20" x14ac:dyDescent="0.25">
      <c r="A235" s="9" t="s">
        <v>9</v>
      </c>
      <c r="B235" s="10" t="s">
        <v>250</v>
      </c>
      <c r="C235" s="10">
        <v>1</v>
      </c>
      <c r="D235" s="10">
        <v>2</v>
      </c>
      <c r="E23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35" s="10">
        <v>45</v>
      </c>
      <c r="G235" s="11">
        <f>((Таблица1[[#This Row],[Балл]]*Таблица1[[#This Row],[Коэфф]])/Таблица1[[#This Row],[Авторы]])/Таблица1[[#This Row],[Количество аффилиаций]]</f>
        <v>18</v>
      </c>
      <c r="H235" s="9" t="s">
        <v>262</v>
      </c>
      <c r="I235" s="10" t="s">
        <v>489</v>
      </c>
      <c r="J235" s="10" t="s">
        <v>490</v>
      </c>
      <c r="K235" s="10">
        <v>1957</v>
      </c>
      <c r="L235" s="10">
        <v>1</v>
      </c>
      <c r="M235" s="10">
        <v>1</v>
      </c>
      <c r="N235" s="10">
        <v>1</v>
      </c>
      <c r="O235" s="10">
        <v>440</v>
      </c>
      <c r="P235" s="12" t="str">
        <f>CONCATENATE(Таблица1[[#This Row],[Ф.И.О.]],"$",Таблица1[[#This Row],[DOI]])</f>
        <v>Лиханов Игорь Иванович$10.1134/S1028334X22700428</v>
      </c>
      <c r="Q235" s="10">
        <f>SUM(1/(COUNTIF(P:P,Таблица1[[#This Row],[Ф.И.О.+DOI]])))</f>
        <v>1</v>
      </c>
      <c r="R235" s="10">
        <f>SUM(1/(COUNTIF(A:A,Таблица1[[#This Row],[DOI]])))</f>
        <v>0.5</v>
      </c>
      <c r="S235" s="9" t="s">
        <v>511</v>
      </c>
      <c r="T235" s="9" t="s">
        <v>619</v>
      </c>
    </row>
    <row r="236" spans="1:20" x14ac:dyDescent="0.25">
      <c r="A236" s="9" t="s">
        <v>9</v>
      </c>
      <c r="B236" s="10" t="s">
        <v>250</v>
      </c>
      <c r="C236" s="10">
        <v>1</v>
      </c>
      <c r="D236" s="10">
        <v>2</v>
      </c>
      <c r="E23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36" s="10">
        <v>45</v>
      </c>
      <c r="G236" s="11">
        <f>((Таблица1[[#This Row],[Балл]]*Таблица1[[#This Row],[Коэфф]])/Таблица1[[#This Row],[Авторы]])/Таблица1[[#This Row],[Количество аффилиаций]]</f>
        <v>18</v>
      </c>
      <c r="H236" s="9" t="s">
        <v>270</v>
      </c>
      <c r="I236" s="10" t="s">
        <v>498</v>
      </c>
      <c r="J236" s="10" t="s">
        <v>490</v>
      </c>
      <c r="K236" s="10">
        <v>1934</v>
      </c>
      <c r="L236" s="10">
        <v>1</v>
      </c>
      <c r="M236" s="10"/>
      <c r="N236" s="10">
        <v>0</v>
      </c>
      <c r="O236" s="10">
        <v>440</v>
      </c>
      <c r="P236" s="12" t="str">
        <f>CONCATENATE(Таблица1[[#This Row],[Ф.И.О.]],"$",Таблица1[[#This Row],[DOI]])</f>
        <v>Ревердатто Владимир Викторович$10.1134/S1028334X22700428</v>
      </c>
      <c r="Q236" s="10">
        <f>SUM(1/(COUNTIF(P:P,Таблица1[[#This Row],[Ф.И.О.+DOI]])))</f>
        <v>1</v>
      </c>
      <c r="R236" s="10">
        <f>SUM(1/(COUNTIF(A:A,Таблица1[[#This Row],[DOI]])))</f>
        <v>0.5</v>
      </c>
      <c r="S236" s="9" t="s">
        <v>511</v>
      </c>
      <c r="T236" s="9" t="s">
        <v>619</v>
      </c>
    </row>
    <row r="237" spans="1:20" x14ac:dyDescent="0.25">
      <c r="A237" s="9" t="s">
        <v>33</v>
      </c>
      <c r="B237" s="10" t="s">
        <v>250</v>
      </c>
      <c r="C237" s="10">
        <v>1</v>
      </c>
      <c r="D237" s="10">
        <v>7</v>
      </c>
      <c r="E23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37" s="10">
        <v>30</v>
      </c>
      <c r="G237" s="11">
        <f>((Таблица1[[#This Row],[Балл]]*Таблица1[[#This Row],[Коэфф]])/Таблица1[[#This Row],[Авторы]])/Таблица1[[#This Row],[Количество аффилиаций]]</f>
        <v>1.7142857142857142</v>
      </c>
      <c r="H237" s="9" t="s">
        <v>278</v>
      </c>
      <c r="I237" s="10" t="s">
        <v>489</v>
      </c>
      <c r="J237" s="10" t="s">
        <v>490</v>
      </c>
      <c r="K237" s="10">
        <v>1946</v>
      </c>
      <c r="L237" s="10">
        <v>2</v>
      </c>
      <c r="M237" s="10"/>
      <c r="N237" s="10">
        <v>0</v>
      </c>
      <c r="O237" s="10">
        <v>447</v>
      </c>
      <c r="P237" s="12" t="str">
        <f>CONCATENATE(Таблица1[[#This Row],[Ф.И.О.]],"$",Таблица1[[#This Row],[DOI]])</f>
        <v>Исаенко Людмила Ивановна$10.1134/S1063774522030063</v>
      </c>
      <c r="Q237" s="10">
        <f>SUM(1/(COUNTIF(P:P,Таблица1[[#This Row],[Ф.И.О.+DOI]])))</f>
        <v>1</v>
      </c>
      <c r="R237" s="10">
        <f>SUM(1/(COUNTIF(A:A,Таблица1[[#This Row],[DOI]])))</f>
        <v>0.33333333333333331</v>
      </c>
      <c r="S237" s="9" t="s">
        <v>532</v>
      </c>
      <c r="T237" s="9" t="s">
        <v>643</v>
      </c>
    </row>
    <row r="238" spans="1:20" x14ac:dyDescent="0.25">
      <c r="A238" s="9" t="s">
        <v>33</v>
      </c>
      <c r="B238" s="10" t="s">
        <v>250</v>
      </c>
      <c r="C238" s="10">
        <v>1</v>
      </c>
      <c r="D238" s="10">
        <v>7</v>
      </c>
      <c r="E23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38" s="10">
        <v>30</v>
      </c>
      <c r="G238" s="11">
        <f>((Таблица1[[#This Row],[Балл]]*Таблица1[[#This Row],[Коэфф]])/Таблица1[[#This Row],[Авторы]])/Таблица1[[#This Row],[Количество аффилиаций]]</f>
        <v>1.7142857142857142</v>
      </c>
      <c r="H238" s="9" t="s">
        <v>290</v>
      </c>
      <c r="I238" s="10" t="s">
        <v>497</v>
      </c>
      <c r="J238" s="10" t="s">
        <v>492</v>
      </c>
      <c r="K238" s="10">
        <v>1973</v>
      </c>
      <c r="L238" s="10">
        <v>2</v>
      </c>
      <c r="M238" s="10"/>
      <c r="N238" s="10">
        <v>0</v>
      </c>
      <c r="O238" s="10">
        <v>447</v>
      </c>
      <c r="P238" s="12" t="str">
        <f>CONCATENATE(Таблица1[[#This Row],[Ф.И.О.]],"$",Таблица1[[#This Row],[DOI]])</f>
        <v>Криницын Павел Геннадьевич$10.1134/S1063774522030063</v>
      </c>
      <c r="Q238" s="10">
        <f>SUM(1/(COUNTIF(P:P,Таблица1[[#This Row],[Ф.И.О.+DOI]])))</f>
        <v>1</v>
      </c>
      <c r="R238" s="10">
        <f>SUM(1/(COUNTIF(A:A,Таблица1[[#This Row],[DOI]])))</f>
        <v>0.33333333333333331</v>
      </c>
      <c r="S238" s="9" t="s">
        <v>532</v>
      </c>
      <c r="T238" s="9" t="s">
        <v>643</v>
      </c>
    </row>
    <row r="239" spans="1:20" x14ac:dyDescent="0.25">
      <c r="A239" s="9" t="s">
        <v>33</v>
      </c>
      <c r="B239" s="10" t="s">
        <v>250</v>
      </c>
      <c r="C239" s="10">
        <v>1</v>
      </c>
      <c r="D239" s="10">
        <v>7</v>
      </c>
      <c r="E23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39" s="10">
        <v>30</v>
      </c>
      <c r="G239" s="11">
        <f>((Таблица1[[#This Row],[Балл]]*Таблица1[[#This Row],[Коэфф]])/Таблица1[[#This Row],[Авторы]])/Таблица1[[#This Row],[Количество аффилиаций]]</f>
        <v>1.7142857142857142</v>
      </c>
      <c r="H239" s="9" t="s">
        <v>281</v>
      </c>
      <c r="I239" s="10" t="s">
        <v>493</v>
      </c>
      <c r="J239" s="10" t="s">
        <v>492</v>
      </c>
      <c r="K239" s="10">
        <v>1953</v>
      </c>
      <c r="L239" s="10">
        <v>2</v>
      </c>
      <c r="M239" s="10"/>
      <c r="N239" s="10">
        <v>0</v>
      </c>
      <c r="O239" s="10">
        <v>447</v>
      </c>
      <c r="P239" s="12" t="str">
        <f>CONCATENATE(Таблица1[[#This Row],[Ф.И.О.]],"$",Таблица1[[#This Row],[DOI]])</f>
        <v>Лобанов Сергей Иванович$10.1134/S1063774522030063</v>
      </c>
      <c r="Q239" s="10">
        <f>SUM(1/(COUNTIF(P:P,Таблица1[[#This Row],[Ф.И.О.+DOI]])))</f>
        <v>1</v>
      </c>
      <c r="R239" s="10">
        <f>SUM(1/(COUNTIF(A:A,Таблица1[[#This Row],[DOI]])))</f>
        <v>0.33333333333333331</v>
      </c>
      <c r="S239" s="9" t="s">
        <v>532</v>
      </c>
      <c r="T239" s="9" t="s">
        <v>643</v>
      </c>
    </row>
    <row r="240" spans="1:20" x14ac:dyDescent="0.25">
      <c r="A240" s="9" t="s">
        <v>34</v>
      </c>
      <c r="B240" s="10" t="s">
        <v>249</v>
      </c>
      <c r="C240" s="10">
        <v>1</v>
      </c>
      <c r="D240" s="10">
        <v>12</v>
      </c>
      <c r="E24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240" s="10">
        <v>30</v>
      </c>
      <c r="G240" s="11">
        <f>((Таблица1[[#This Row],[Балл]]*Таблица1[[#This Row],[Коэфф]])/Таблица1[[#This Row],[Авторы]])/Таблица1[[#This Row],[Количество аффилиаций]]</f>
        <v>3.5</v>
      </c>
      <c r="H240" s="9" t="s">
        <v>282</v>
      </c>
      <c r="I240" s="10" t="s">
        <v>493</v>
      </c>
      <c r="J240" s="10" t="s">
        <v>494</v>
      </c>
      <c r="K240" s="10">
        <v>1982</v>
      </c>
      <c r="L240" s="10">
        <v>3</v>
      </c>
      <c r="M240" s="10"/>
      <c r="N240" s="10">
        <v>0</v>
      </c>
      <c r="O240" s="10">
        <v>447</v>
      </c>
      <c r="P240" s="12" t="str">
        <f>CONCATENATE(Таблица1[[#This Row],[Ф.И.О.]],"$",Таблица1[[#This Row],[DOI]])</f>
        <v>Кох Константин Александрович$10.1134/S1063776122030086</v>
      </c>
      <c r="Q240" s="10">
        <f>SUM(1/(COUNTIF(P:P,Таблица1[[#This Row],[Ф.И.О.+DOI]])))</f>
        <v>1</v>
      </c>
      <c r="R240" s="10">
        <f>SUM(1/(COUNTIF(A:A,Таблица1[[#This Row],[DOI]])))</f>
        <v>1</v>
      </c>
      <c r="S240" s="9" t="s">
        <v>522</v>
      </c>
      <c r="T240" s="9" t="s">
        <v>644</v>
      </c>
    </row>
    <row r="241" spans="1:20" x14ac:dyDescent="0.25">
      <c r="A241" s="9" t="s">
        <v>1035</v>
      </c>
      <c r="B241" s="10" t="s">
        <v>252</v>
      </c>
      <c r="C241" s="10">
        <v>1</v>
      </c>
      <c r="D241" s="10">
        <v>4</v>
      </c>
      <c r="E241"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241" s="10">
        <v>1</v>
      </c>
      <c r="G241" s="15">
        <f>((Таблица1[[#This Row],[Балл]]*Таблица1[[#This Row],[Коэфф]])/Таблица1[[#This Row],[Авторы]])/Таблица1[[#This Row],[Количество аффилиаций]]</f>
        <v>3</v>
      </c>
      <c r="H241" s="9" t="s">
        <v>273</v>
      </c>
      <c r="I241" s="10" t="s">
        <v>491</v>
      </c>
      <c r="J241" s="10" t="s">
        <v>494</v>
      </c>
      <c r="K241" s="10">
        <v>1995</v>
      </c>
      <c r="L241" s="10">
        <v>1</v>
      </c>
      <c r="M241" s="10">
        <v>1</v>
      </c>
      <c r="N241" s="10">
        <v>1</v>
      </c>
      <c r="O241" s="10">
        <v>440</v>
      </c>
      <c r="P241" s="30" t="str">
        <f>CONCATENATE(Таблица1[[#This Row],[Ф.И.О.]],"$",Таблица1[[#This Row],[DOI]])</f>
        <v>Девятиярова Анна Сергеевна$10.1134/S1075701522080049</v>
      </c>
      <c r="Q241" s="15">
        <f>SUM(1/(COUNTIF(P:P,Таблица1[[#This Row],[Ф.И.О.+DOI]])))</f>
        <v>1</v>
      </c>
      <c r="R241" s="15">
        <f>SUM(1/(COUNTIF(A:A,Таблица1[[#This Row],[DOI]])))</f>
        <v>0.33333333333333331</v>
      </c>
      <c r="S241" s="9" t="s">
        <v>582</v>
      </c>
      <c r="T241" s="9" t="s">
        <v>1034</v>
      </c>
    </row>
    <row r="242" spans="1:20" x14ac:dyDescent="0.25">
      <c r="A242" s="9" t="s">
        <v>1035</v>
      </c>
      <c r="B242" s="10" t="s">
        <v>252</v>
      </c>
      <c r="C242" s="10">
        <v>1</v>
      </c>
      <c r="D242" s="10">
        <v>4</v>
      </c>
      <c r="E242"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242" s="10">
        <v>1</v>
      </c>
      <c r="G242" s="15">
        <f>((Таблица1[[#This Row],[Балл]]*Таблица1[[#This Row],[Коэфф]])/Таблица1[[#This Row],[Авторы]])/Таблица1[[#This Row],[Количество аффилиаций]]</f>
        <v>3</v>
      </c>
      <c r="H242" s="9" t="s">
        <v>268</v>
      </c>
      <c r="I242" s="10" t="s">
        <v>489</v>
      </c>
      <c r="J242" s="10" t="s">
        <v>490</v>
      </c>
      <c r="K242" s="10">
        <v>1961</v>
      </c>
      <c r="L242" s="10">
        <v>1</v>
      </c>
      <c r="M242" s="10"/>
      <c r="N242" s="10">
        <v>0</v>
      </c>
      <c r="O242" s="10">
        <v>440</v>
      </c>
      <c r="P242" s="30" t="str">
        <f>CONCATENATE(Таблица1[[#This Row],[Ф.И.О.]],"$",Таблица1[[#This Row],[DOI]])</f>
        <v>Сокол Эллина Владимировна$10.1134/S1075701522080049</v>
      </c>
      <c r="Q242" s="15">
        <f>SUM(1/(COUNTIF(P:P,Таблица1[[#This Row],[Ф.И.О.+DOI]])))</f>
        <v>1</v>
      </c>
      <c r="R242" s="15">
        <f>SUM(1/(COUNTIF(A:A,Таблица1[[#This Row],[DOI]])))</f>
        <v>0.33333333333333331</v>
      </c>
      <c r="S242" s="9" t="s">
        <v>582</v>
      </c>
      <c r="T242" s="9" t="s">
        <v>1034</v>
      </c>
    </row>
    <row r="243" spans="1:20" x14ac:dyDescent="0.25">
      <c r="A243" s="9" t="s">
        <v>1035</v>
      </c>
      <c r="B243" s="10" t="s">
        <v>252</v>
      </c>
      <c r="C243" s="10">
        <v>1</v>
      </c>
      <c r="D243" s="10">
        <v>4</v>
      </c>
      <c r="E243"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243" s="10">
        <v>1</v>
      </c>
      <c r="G243" s="15">
        <f>((Таблица1[[#This Row],[Балл]]*Таблица1[[#This Row],[Коэфф]])/Таблица1[[#This Row],[Авторы]])/Таблица1[[#This Row],[Количество аффилиаций]]</f>
        <v>3</v>
      </c>
      <c r="H243" s="9" t="s">
        <v>274</v>
      </c>
      <c r="I243" s="10" t="s">
        <v>493</v>
      </c>
      <c r="J243" s="10" t="s">
        <v>494</v>
      </c>
      <c r="K243" s="10">
        <v>1982</v>
      </c>
      <c r="L243" s="10">
        <v>1</v>
      </c>
      <c r="M243" s="10"/>
      <c r="N243" s="10">
        <v>0</v>
      </c>
      <c r="O243" s="10">
        <v>440</v>
      </c>
      <c r="P243" s="30" t="str">
        <f>CONCATENATE(Таблица1[[#This Row],[Ф.И.О.]],"$",Таблица1[[#This Row],[DOI]])</f>
        <v>Кох Светлана Николаевна$10.1134/S1075701522080049</v>
      </c>
      <c r="Q243" s="15">
        <f>SUM(1/(COUNTIF(P:P,Таблица1[[#This Row],[Ф.И.О.+DOI]])))</f>
        <v>1</v>
      </c>
      <c r="R243" s="15">
        <f>SUM(1/(COUNTIF(A:A,Таблица1[[#This Row],[DOI]])))</f>
        <v>0.33333333333333331</v>
      </c>
      <c r="S243" s="9" t="s">
        <v>582</v>
      </c>
      <c r="T243" s="9" t="s">
        <v>1034</v>
      </c>
    </row>
    <row r="244" spans="1:20" x14ac:dyDescent="0.25">
      <c r="A244" s="9" t="s">
        <v>169</v>
      </c>
      <c r="B244" s="10" t="s">
        <v>252</v>
      </c>
      <c r="C244" s="10">
        <v>1</v>
      </c>
      <c r="D244" s="10">
        <v>6</v>
      </c>
      <c r="E24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244" s="10">
        <v>1</v>
      </c>
      <c r="G244" s="10">
        <f>((Таблица1[[#This Row],[Балл]]*Таблица1[[#This Row],[Коэфф]])/Таблица1[[#This Row],[Авторы]])/Таблица1[[#This Row],[Количество аффилиаций]]</f>
        <v>2</v>
      </c>
      <c r="H244" s="9" t="s">
        <v>406</v>
      </c>
      <c r="I244" s="10" t="s">
        <v>493</v>
      </c>
      <c r="J244" s="10" t="s">
        <v>494</v>
      </c>
      <c r="K244" s="10">
        <v>1957</v>
      </c>
      <c r="L244" s="10">
        <v>1</v>
      </c>
      <c r="M244" s="10"/>
      <c r="N244" s="10">
        <v>0</v>
      </c>
      <c r="O244" s="10">
        <v>217</v>
      </c>
      <c r="P244" s="12" t="str">
        <f>CONCATENATE(Таблица1[[#This Row],[Ф.И.О.]],"$",Таблица1[[#This Row],[DOI]])</f>
        <v>Боровиков Андрей Александрович$10.1134/S107570152210003</v>
      </c>
      <c r="Q244" s="10">
        <f>SUM(1/(COUNTIF(P:P,Таблица1[[#This Row],[Ф.И.О.+DOI]])))</f>
        <v>1</v>
      </c>
      <c r="R244" s="10">
        <f>SUM(1/(COUNTIF(A:A,Таблица1[[#This Row],[DOI]])))</f>
        <v>0.25</v>
      </c>
      <c r="S244" s="9" t="s">
        <v>582</v>
      </c>
      <c r="T244" s="9" t="s">
        <v>789</v>
      </c>
    </row>
    <row r="245" spans="1:20" x14ac:dyDescent="0.25">
      <c r="A245" s="9" t="s">
        <v>169</v>
      </c>
      <c r="B245" s="10" t="s">
        <v>252</v>
      </c>
      <c r="C245" s="10">
        <v>1</v>
      </c>
      <c r="D245" s="10">
        <v>6</v>
      </c>
      <c r="E24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245" s="10">
        <v>1</v>
      </c>
      <c r="G245" s="10">
        <f>((Таблица1[[#This Row],[Балл]]*Таблица1[[#This Row],[Коэфф]])/Таблица1[[#This Row],[Авторы]])/Таблица1[[#This Row],[Количество аффилиаций]]</f>
        <v>2</v>
      </c>
      <c r="H245" s="9" t="s">
        <v>407</v>
      </c>
      <c r="I245" s="10" t="s">
        <v>493</v>
      </c>
      <c r="J245" s="10" t="s">
        <v>494</v>
      </c>
      <c r="K245" s="10">
        <v>1963</v>
      </c>
      <c r="L245" s="10">
        <v>1</v>
      </c>
      <c r="M245" s="10"/>
      <c r="N245" s="10">
        <v>0</v>
      </c>
      <c r="O245" s="10">
        <v>217</v>
      </c>
      <c r="P245" s="12" t="str">
        <f>CONCATENATE(Таблица1[[#This Row],[Ф.И.О.]],"$",Таблица1[[#This Row],[DOI]])</f>
        <v>Житова Людмила Михайловна$10.1134/S107570152210003</v>
      </c>
      <c r="Q245" s="10">
        <f>SUM(1/(COUNTIF(P:P,Таблица1[[#This Row],[Ф.И.О.+DOI]])))</f>
        <v>1</v>
      </c>
      <c r="R245" s="10">
        <f>SUM(1/(COUNTIF(A:A,Таблица1[[#This Row],[DOI]])))</f>
        <v>0.25</v>
      </c>
      <c r="S245" s="9" t="s">
        <v>582</v>
      </c>
      <c r="T245" s="9" t="s">
        <v>789</v>
      </c>
    </row>
    <row r="246" spans="1:20" x14ac:dyDescent="0.25">
      <c r="A246" s="9" t="s">
        <v>169</v>
      </c>
      <c r="B246" s="10" t="s">
        <v>252</v>
      </c>
      <c r="C246" s="10">
        <v>1</v>
      </c>
      <c r="D246" s="10">
        <v>6</v>
      </c>
      <c r="E24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246" s="10">
        <v>1</v>
      </c>
      <c r="G246" s="10">
        <f>((Таблица1[[#This Row],[Балл]]*Таблица1[[#This Row],[Коэфф]])/Таблица1[[#This Row],[Авторы]])/Таблица1[[#This Row],[Количество аффилиаций]]</f>
        <v>2</v>
      </c>
      <c r="H246" s="9" t="s">
        <v>405</v>
      </c>
      <c r="I246" s="10" t="s">
        <v>498</v>
      </c>
      <c r="J246" s="10" t="s">
        <v>490</v>
      </c>
      <c r="K246" s="10">
        <v>1957</v>
      </c>
      <c r="L246" s="10">
        <v>1</v>
      </c>
      <c r="M246" s="10">
        <v>1</v>
      </c>
      <c r="N246" s="10">
        <v>1</v>
      </c>
      <c r="O246" s="10">
        <v>217</v>
      </c>
      <c r="P246" s="12" t="str">
        <f>CONCATENATE(Таблица1[[#This Row],[Ф.И.О.]],"$",Таблица1[[#This Row],[DOI]])</f>
        <v>Калинин Юрий Александрович$10.1134/S107570152210003</v>
      </c>
      <c r="Q246" s="10">
        <f>SUM(1/(COUNTIF(P:P,Таблица1[[#This Row],[Ф.И.О.+DOI]])))</f>
        <v>1</v>
      </c>
      <c r="R246" s="10">
        <f>SUM(1/(COUNTIF(A:A,Таблица1[[#This Row],[DOI]])))</f>
        <v>0.25</v>
      </c>
      <c r="S246" s="9" t="s">
        <v>582</v>
      </c>
      <c r="T246" s="9" t="s">
        <v>789</v>
      </c>
    </row>
    <row r="247" spans="1:20" x14ac:dyDescent="0.25">
      <c r="A247" s="9" t="s">
        <v>169</v>
      </c>
      <c r="B247" s="10" t="s">
        <v>252</v>
      </c>
      <c r="C247" s="10">
        <v>1</v>
      </c>
      <c r="D247" s="10">
        <v>6</v>
      </c>
      <c r="E24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247" s="10">
        <v>1</v>
      </c>
      <c r="G247" s="10">
        <f>((Таблица1[[#This Row],[Балл]]*Таблица1[[#This Row],[Коэфф]])/Таблица1[[#This Row],[Авторы]])/Таблица1[[#This Row],[Количество аффилиаций]]</f>
        <v>2</v>
      </c>
      <c r="H247" s="9" t="s">
        <v>400</v>
      </c>
      <c r="I247" s="10" t="s">
        <v>498</v>
      </c>
      <c r="J247" s="10" t="s">
        <v>490</v>
      </c>
      <c r="K247" s="10">
        <v>1957</v>
      </c>
      <c r="L247" s="10">
        <v>1</v>
      </c>
      <c r="M247" s="10"/>
      <c r="N247" s="10">
        <v>0</v>
      </c>
      <c r="O247" s="10">
        <v>217</v>
      </c>
      <c r="P247" s="12" t="str">
        <f>CONCATENATE(Таблица1[[#This Row],[Ф.И.О.]],"$",Таблица1[[#This Row],[DOI]])</f>
        <v>Пальянова Галина Александровна$10.1134/S107570152210003</v>
      </c>
      <c r="Q247" s="10">
        <f>SUM(1/(COUNTIF(P:P,Таблица1[[#This Row],[Ф.И.О.+DOI]])))</f>
        <v>1</v>
      </c>
      <c r="R247" s="10">
        <f>SUM(1/(COUNTIF(A:A,Таблица1[[#This Row],[DOI]])))</f>
        <v>0.25</v>
      </c>
      <c r="S247" s="9" t="s">
        <v>582</v>
      </c>
      <c r="T247" s="9" t="s">
        <v>789</v>
      </c>
    </row>
    <row r="248" spans="1:20" x14ac:dyDescent="0.25">
      <c r="A248" s="9" t="s">
        <v>103</v>
      </c>
      <c r="B248" s="10" t="s">
        <v>250</v>
      </c>
      <c r="C248" s="10">
        <v>1</v>
      </c>
      <c r="D248" s="10">
        <v>8</v>
      </c>
      <c r="E24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48" s="10">
        <v>45</v>
      </c>
      <c r="G248" s="11">
        <f>((Таблица1[[#This Row],[Балл]]*Таблица1[[#This Row],[Коэфф]])/Таблица1[[#This Row],[Авторы]])/Таблица1[[#This Row],[Количество аффилиаций]]</f>
        <v>4.5</v>
      </c>
      <c r="H248" s="9" t="s">
        <v>344</v>
      </c>
      <c r="I248" s="10" t="s">
        <v>489</v>
      </c>
      <c r="J248" s="10" t="s">
        <v>490</v>
      </c>
      <c r="K248" s="10">
        <v>1972</v>
      </c>
      <c r="L248" s="10">
        <v>1</v>
      </c>
      <c r="M248" s="10"/>
      <c r="N248" s="10">
        <v>0</v>
      </c>
      <c r="O248" s="10">
        <v>775</v>
      </c>
      <c r="P248" s="12" t="str">
        <f>CONCATENATE(Таблица1[[#This Row],[Ф.И.О.]],"$",Таблица1[[#This Row],[DOI]])</f>
        <v>Реутский Вадим Николаевич$10.1134/S1819714022040078</v>
      </c>
      <c r="Q248" s="10">
        <f>SUM(1/(COUNTIF(P:P,Таблица1[[#This Row],[Ф.И.О.+DOI]])))</f>
        <v>1</v>
      </c>
      <c r="R248" s="10">
        <f>SUM(1/(COUNTIF(A:A,Таблица1[[#This Row],[DOI]])))</f>
        <v>1</v>
      </c>
      <c r="S248" s="9" t="s">
        <v>565</v>
      </c>
      <c r="T248" s="9" t="s">
        <v>717</v>
      </c>
    </row>
    <row r="249" spans="1:20" x14ac:dyDescent="0.25">
      <c r="A249" s="9" t="s">
        <v>170</v>
      </c>
      <c r="B249" s="10" t="s">
        <v>253</v>
      </c>
      <c r="C249" s="10"/>
      <c r="D249" s="10">
        <v>4</v>
      </c>
      <c r="E24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249" s="10">
        <v>1</v>
      </c>
      <c r="G249" s="10">
        <f>((Таблица1[[#This Row],[Балл]]*Таблица1[[#This Row],[Коэфф]])/Таблица1[[#This Row],[Авторы]])/Таблица1[[#This Row],[Количество аффилиаций]]</f>
        <v>3</v>
      </c>
      <c r="H249" s="9" t="s">
        <v>408</v>
      </c>
      <c r="I249" s="10" t="s">
        <v>491</v>
      </c>
      <c r="J249" s="10" t="s">
        <v>492</v>
      </c>
      <c r="K249" s="10">
        <v>1991</v>
      </c>
      <c r="L249" s="10">
        <v>1</v>
      </c>
      <c r="M249" s="10">
        <v>1</v>
      </c>
      <c r="N249" s="10">
        <v>0</v>
      </c>
      <c r="O249" s="10">
        <v>213</v>
      </c>
      <c r="P249" s="12" t="str">
        <f>CONCATENATE(Таблица1[[#This Row],[Ф.И.О.]],"$",Таблица1[[#This Row],[DOI]])</f>
        <v>Имомназаров Шерзад Холматжонович$10.1134/S1990478922030048</v>
      </c>
      <c r="Q249" s="10">
        <f>SUM(1/(COUNTIF(P:P,Таблица1[[#This Row],[Ф.И.О.+DOI]])))</f>
        <v>1</v>
      </c>
      <c r="R249" s="10">
        <f>SUM(1/(COUNTIF(A:A,Таблица1[[#This Row],[DOI]])))</f>
        <v>1</v>
      </c>
      <c r="S249" s="9" t="s">
        <v>583</v>
      </c>
      <c r="T249" s="9" t="s">
        <v>790</v>
      </c>
    </row>
    <row r="250" spans="1:20" x14ac:dyDescent="0.25">
      <c r="A250" s="9" t="s">
        <v>35</v>
      </c>
      <c r="B250" s="10" t="s">
        <v>250</v>
      </c>
      <c r="C250" s="10">
        <v>1</v>
      </c>
      <c r="D250" s="10">
        <v>7</v>
      </c>
      <c r="E25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50" s="10">
        <v>45</v>
      </c>
      <c r="G250" s="11">
        <f>((Таблица1[[#This Row],[Балл]]*Таблица1[[#This Row],[Коэфф]])/Таблица1[[#This Row],[Авторы]])/Таблица1[[#This Row],[Количество аффилиаций]]</f>
        <v>2.5714285714285716</v>
      </c>
      <c r="H250" s="9" t="s">
        <v>282</v>
      </c>
      <c r="I250" s="10" t="s">
        <v>493</v>
      </c>
      <c r="J250" s="10" t="s">
        <v>494</v>
      </c>
      <c r="K250" s="10">
        <v>1982</v>
      </c>
      <c r="L250" s="10">
        <v>2</v>
      </c>
      <c r="M250" s="10"/>
      <c r="N250" s="10">
        <v>0</v>
      </c>
      <c r="O250" s="10">
        <v>447</v>
      </c>
      <c r="P250" s="12" t="str">
        <f>CONCATENATE(Таблица1[[#This Row],[Ф.И.О.]],"$",Таблица1[[#This Row],[DOI]])</f>
        <v>Кох Константин Александрович$10.1134/S1990793122030241</v>
      </c>
      <c r="Q250" s="10">
        <f>SUM(1/(COUNTIF(P:P,Таблица1[[#This Row],[Ф.И.О.+DOI]])))</f>
        <v>1</v>
      </c>
      <c r="R250" s="10">
        <f>SUM(1/(COUNTIF(A:A,Таблица1[[#This Row],[DOI]])))</f>
        <v>1</v>
      </c>
      <c r="S250" s="9" t="s">
        <v>533</v>
      </c>
      <c r="T250" s="9" t="s">
        <v>645</v>
      </c>
    </row>
    <row r="251" spans="1:20" x14ac:dyDescent="0.25">
      <c r="A251" s="9" t="s">
        <v>1029</v>
      </c>
      <c r="B251" s="10" t="s">
        <v>249</v>
      </c>
      <c r="C251" s="10">
        <v>1</v>
      </c>
      <c r="D251" s="10">
        <v>4</v>
      </c>
      <c r="E251"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251" s="10">
        <v>30</v>
      </c>
      <c r="G251" s="15">
        <f>((Таблица1[[#This Row],[Балл]]*Таблица1[[#This Row],[Коэфф]])/Таблица1[[#This Row],[Авторы]])/Таблица1[[#This Row],[Количество аффилиаций]]</f>
        <v>31.5</v>
      </c>
      <c r="H251" s="9" t="s">
        <v>401</v>
      </c>
      <c r="I251" s="10" t="s">
        <v>493</v>
      </c>
      <c r="J251" s="10" t="s">
        <v>494</v>
      </c>
      <c r="K251" s="10">
        <v>1957</v>
      </c>
      <c r="L251" s="10">
        <v>1</v>
      </c>
      <c r="M251" s="10"/>
      <c r="N251" s="10">
        <v>0</v>
      </c>
      <c r="O251" s="10">
        <v>213</v>
      </c>
      <c r="P251" s="30" t="str">
        <f>CONCATENATE(Таблица1[[#This Row],[Ф.И.О.]],"$",Таблица1[[#This Row],[DOI]])</f>
        <v>Ащепков Игорь Викторович$10.1144/SP513-2021-9</v>
      </c>
      <c r="Q251" s="15">
        <f>SUM(1/(COUNTIF(P:P,Таблица1[[#This Row],[Ф.И.О.+DOI]])))</f>
        <v>1</v>
      </c>
      <c r="R251" s="15">
        <f>SUM(1/(COUNTIF(A:A,Таблица1[[#This Row],[DOI]])))</f>
        <v>1</v>
      </c>
      <c r="S251" s="9" t="s">
        <v>1030</v>
      </c>
      <c r="T251" s="9" t="s">
        <v>1031</v>
      </c>
    </row>
    <row r="252" spans="1:20" x14ac:dyDescent="0.25">
      <c r="A252" s="9" t="s">
        <v>50</v>
      </c>
      <c r="B252" s="10" t="s">
        <v>247</v>
      </c>
      <c r="C252" s="10">
        <v>1</v>
      </c>
      <c r="D252" s="10">
        <v>5</v>
      </c>
      <c r="E25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252" s="10">
        <v>30</v>
      </c>
      <c r="G252" s="11">
        <f>((Таблица1[[#This Row],[Балл]]*Таблица1[[#This Row],[Коэфф]])/Таблица1[[#This Row],[Авторы]])/Таблица1[[#This Row],[Количество аффилиаций]]</f>
        <v>15.6</v>
      </c>
      <c r="H252" s="9" t="s">
        <v>291</v>
      </c>
      <c r="I252" s="10" t="s">
        <v>489</v>
      </c>
      <c r="J252" s="10" t="s">
        <v>490</v>
      </c>
      <c r="K252" s="10">
        <v>1954</v>
      </c>
      <c r="L252" s="10">
        <v>1</v>
      </c>
      <c r="M252" s="10">
        <v>1</v>
      </c>
      <c r="N252" s="10">
        <v>1</v>
      </c>
      <c r="O252" s="10">
        <v>211</v>
      </c>
      <c r="P252" s="12" t="str">
        <f>CONCATENATE(Таблица1[[#This Row],[Ф.И.О.]],"$",Таблица1[[#This Row],[DOI]])</f>
        <v>Толстых Надежда Дмитриевна$10.1180/mgm.2022.9</v>
      </c>
      <c r="Q252" s="10">
        <f>SUM(1/(COUNTIF(P:P,Таблица1[[#This Row],[Ф.И.О.+DOI]])))</f>
        <v>1</v>
      </c>
      <c r="R252" s="10">
        <f>SUM(1/(COUNTIF(A:A,Таблица1[[#This Row],[DOI]])))</f>
        <v>1</v>
      </c>
      <c r="S252" s="9" t="s">
        <v>545</v>
      </c>
      <c r="T252" s="9" t="s">
        <v>661</v>
      </c>
    </row>
    <row r="253" spans="1:20" x14ac:dyDescent="0.25">
      <c r="A253" s="9" t="s">
        <v>36</v>
      </c>
      <c r="B253" s="10" t="s">
        <v>247</v>
      </c>
      <c r="C253" s="10">
        <v>1</v>
      </c>
      <c r="D253" s="10">
        <v>4</v>
      </c>
      <c r="E25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253" s="10">
        <v>30</v>
      </c>
      <c r="G253" s="11">
        <f>((Таблица1[[#This Row],[Балл]]*Таблица1[[#This Row],[Коэфф]])/Таблица1[[#This Row],[Авторы]])/Таблица1[[#This Row],[Количество аффилиаций]]</f>
        <v>9.75</v>
      </c>
      <c r="H253" s="9" t="s">
        <v>278</v>
      </c>
      <c r="I253" s="10" t="s">
        <v>489</v>
      </c>
      <c r="J253" s="10" t="s">
        <v>490</v>
      </c>
      <c r="K253" s="10">
        <v>1946</v>
      </c>
      <c r="L253" s="10">
        <v>2</v>
      </c>
      <c r="M253" s="10"/>
      <c r="N253" s="10">
        <v>0</v>
      </c>
      <c r="O253" s="10">
        <v>447</v>
      </c>
      <c r="P253" s="12" t="str">
        <f>CONCATENATE(Таблица1[[#This Row],[Ф.И.О.]],"$",Таблица1[[#This Row],[DOI]])</f>
        <v>Исаенко Людмила Ивановна$10.1364/OL.454156</v>
      </c>
      <c r="Q253" s="10">
        <f>SUM(1/(COUNTIF(P:P,Таблица1[[#This Row],[Ф.И.О.+DOI]])))</f>
        <v>1</v>
      </c>
      <c r="R253" s="10">
        <f>SUM(1/(COUNTIF(A:A,Таблица1[[#This Row],[DOI]])))</f>
        <v>0.5</v>
      </c>
      <c r="S253" s="9" t="s">
        <v>534</v>
      </c>
      <c r="T253" s="9" t="s">
        <v>646</v>
      </c>
    </row>
    <row r="254" spans="1:20" x14ac:dyDescent="0.25">
      <c r="A254" s="9" t="s">
        <v>36</v>
      </c>
      <c r="B254" s="10" t="s">
        <v>247</v>
      </c>
      <c r="C254" s="10">
        <v>1</v>
      </c>
      <c r="D254" s="10">
        <v>4</v>
      </c>
      <c r="E25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254" s="10">
        <v>30</v>
      </c>
      <c r="G254" s="11">
        <f>((Таблица1[[#This Row],[Балл]]*Таблица1[[#This Row],[Коэфф]])/Таблица1[[#This Row],[Авторы]])/Таблица1[[#This Row],[Количество аффилиаций]]</f>
        <v>9.75</v>
      </c>
      <c r="H254" s="9" t="s">
        <v>288</v>
      </c>
      <c r="I254" s="10" t="s">
        <v>493</v>
      </c>
      <c r="J254" s="10" t="s">
        <v>494</v>
      </c>
      <c r="K254" s="10">
        <v>1983</v>
      </c>
      <c r="L254" s="10">
        <v>2</v>
      </c>
      <c r="M254" s="10"/>
      <c r="N254" s="10">
        <v>0</v>
      </c>
      <c r="O254" s="10">
        <v>447</v>
      </c>
      <c r="P254" s="12" t="str">
        <f>CONCATENATE(Таблица1[[#This Row],[Ф.И.О.]],"$",Таблица1[[#This Row],[DOI]])</f>
        <v>Тарасова Александра Юрьевна$10.1364/OL.454156</v>
      </c>
      <c r="Q254" s="10">
        <f>SUM(1/(COUNTIF(P:P,Таблица1[[#This Row],[Ф.И.О.+DOI]])))</f>
        <v>1</v>
      </c>
      <c r="R254" s="10">
        <f>SUM(1/(COUNTIF(A:A,Таблица1[[#This Row],[DOI]])))</f>
        <v>0.5</v>
      </c>
      <c r="S254" s="9" t="s">
        <v>534</v>
      </c>
      <c r="T254" s="9" t="s">
        <v>646</v>
      </c>
    </row>
    <row r="255" spans="1:20" x14ac:dyDescent="0.25">
      <c r="A255" s="9" t="s">
        <v>37</v>
      </c>
      <c r="B255" s="10" t="s">
        <v>247</v>
      </c>
      <c r="C255" s="10">
        <v>1</v>
      </c>
      <c r="D255" s="10">
        <v>12</v>
      </c>
      <c r="E25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255" s="10">
        <v>30</v>
      </c>
      <c r="G255" s="11">
        <f>((Таблица1[[#This Row],[Балл]]*Таблица1[[#This Row],[Коэфф]])/Таблица1[[#This Row],[Авторы]])/Таблица1[[#This Row],[Количество аффилиаций]]</f>
        <v>3.25</v>
      </c>
      <c r="H255" s="9" t="s">
        <v>277</v>
      </c>
      <c r="I255" s="10" t="s">
        <v>497</v>
      </c>
      <c r="J255" s="10" t="s">
        <v>494</v>
      </c>
      <c r="K255" s="10">
        <v>1988</v>
      </c>
      <c r="L255" s="10">
        <v>2</v>
      </c>
      <c r="M255" s="10"/>
      <c r="N255" s="10">
        <v>0</v>
      </c>
      <c r="O255" s="10">
        <v>447</v>
      </c>
      <c r="P255" s="12" t="str">
        <f>CONCATENATE(Таблица1[[#This Row],[Ф.И.О.]],"$",Таблица1[[#This Row],[DOI]])</f>
        <v>Голошумова Алина Александровна$10.1364/OME.455050</v>
      </c>
      <c r="Q255" s="10">
        <f>SUM(1/(COUNTIF(P:P,Таблица1[[#This Row],[Ф.И.О.+DOI]])))</f>
        <v>1</v>
      </c>
      <c r="R255" s="10">
        <f>SUM(1/(COUNTIF(A:A,Таблица1[[#This Row],[DOI]])))</f>
        <v>0.33333333333333331</v>
      </c>
      <c r="S255" s="9" t="s">
        <v>535</v>
      </c>
      <c r="T255" s="9" t="s">
        <v>647</v>
      </c>
    </row>
    <row r="256" spans="1:20" x14ac:dyDescent="0.25">
      <c r="A256" s="9" t="s">
        <v>37</v>
      </c>
      <c r="B256" s="10" t="s">
        <v>247</v>
      </c>
      <c r="C256" s="10">
        <v>1</v>
      </c>
      <c r="D256" s="10">
        <v>12</v>
      </c>
      <c r="E25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256" s="10">
        <v>30</v>
      </c>
      <c r="G256" s="11">
        <f>((Таблица1[[#This Row],[Балл]]*Таблица1[[#This Row],[Коэфф]])/Таблица1[[#This Row],[Авторы]])/Таблица1[[#This Row],[Количество аффилиаций]]</f>
        <v>3.25</v>
      </c>
      <c r="H256" s="9" t="s">
        <v>278</v>
      </c>
      <c r="I256" s="10" t="s">
        <v>489</v>
      </c>
      <c r="J256" s="10" t="s">
        <v>490</v>
      </c>
      <c r="K256" s="10">
        <v>1946</v>
      </c>
      <c r="L256" s="10">
        <v>2</v>
      </c>
      <c r="M256" s="10"/>
      <c r="N256" s="10">
        <v>0</v>
      </c>
      <c r="O256" s="10">
        <v>447</v>
      </c>
      <c r="P256" s="12" t="str">
        <f>CONCATENATE(Таблица1[[#This Row],[Ф.И.О.]],"$",Таблица1[[#This Row],[DOI]])</f>
        <v>Исаенко Людмила Ивановна$10.1364/OME.455050</v>
      </c>
      <c r="Q256" s="10">
        <f>SUM(1/(COUNTIF(P:P,Таблица1[[#This Row],[Ф.И.О.+DOI]])))</f>
        <v>1</v>
      </c>
      <c r="R256" s="10">
        <f>SUM(1/(COUNTIF(A:A,Таблица1[[#This Row],[DOI]])))</f>
        <v>0.33333333333333331</v>
      </c>
      <c r="S256" s="9" t="s">
        <v>535</v>
      </c>
      <c r="T256" s="9" t="s">
        <v>647</v>
      </c>
    </row>
    <row r="257" spans="1:20" x14ac:dyDescent="0.25">
      <c r="A257" s="9" t="s">
        <v>37</v>
      </c>
      <c r="B257" s="10" t="s">
        <v>247</v>
      </c>
      <c r="C257" s="10">
        <v>1</v>
      </c>
      <c r="D257" s="10">
        <v>12</v>
      </c>
      <c r="E25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257" s="10">
        <v>30</v>
      </c>
      <c r="G257" s="11">
        <f>((Таблица1[[#This Row],[Балл]]*Таблица1[[#This Row],[Коэфф]])/Таблица1[[#This Row],[Авторы]])/Таблица1[[#This Row],[Количество аффилиаций]]</f>
        <v>3.25</v>
      </c>
      <c r="H257" s="9" t="s">
        <v>281</v>
      </c>
      <c r="I257" s="10" t="s">
        <v>493</v>
      </c>
      <c r="J257" s="10" t="s">
        <v>492</v>
      </c>
      <c r="K257" s="10">
        <v>1953</v>
      </c>
      <c r="L257" s="10">
        <v>2</v>
      </c>
      <c r="M257" s="10"/>
      <c r="N257" s="10">
        <v>0</v>
      </c>
      <c r="O257" s="10">
        <v>447</v>
      </c>
      <c r="P257" s="12" t="str">
        <f>CONCATENATE(Таблица1[[#This Row],[Ф.И.О.]],"$",Таблица1[[#This Row],[DOI]])</f>
        <v>Лобанов Сергей Иванович$10.1364/OME.455050</v>
      </c>
      <c r="Q257" s="10">
        <f>SUM(1/(COUNTIF(P:P,Таблица1[[#This Row],[Ф.И.О.+DOI]])))</f>
        <v>1</v>
      </c>
      <c r="R257" s="10">
        <f>SUM(1/(COUNTIF(A:A,Таблица1[[#This Row],[DOI]])))</f>
        <v>0.33333333333333331</v>
      </c>
      <c r="S257" s="9" t="s">
        <v>535</v>
      </c>
      <c r="T257" s="9" t="s">
        <v>647</v>
      </c>
    </row>
    <row r="258" spans="1:20" x14ac:dyDescent="0.25">
      <c r="A258" s="9" t="s">
        <v>171</v>
      </c>
      <c r="B258" s="10" t="s">
        <v>250</v>
      </c>
      <c r="C258" s="10">
        <v>1</v>
      </c>
      <c r="D258" s="10">
        <v>2</v>
      </c>
      <c r="E25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58" s="10">
        <v>45</v>
      </c>
      <c r="G258" s="11">
        <f>((Таблица1[[#This Row],[Балл]]*Таблица1[[#This Row],[Коэфф]])/Таблица1[[#This Row],[Авторы]])/Таблица1[[#This Row],[Количество аффилиаций]]</f>
        <v>18</v>
      </c>
      <c r="H258" s="9" t="s">
        <v>409</v>
      </c>
      <c r="I258" s="10" t="s">
        <v>489</v>
      </c>
      <c r="J258" s="10" t="s">
        <v>490</v>
      </c>
      <c r="K258" s="10">
        <v>1952</v>
      </c>
      <c r="L258" s="10">
        <v>1</v>
      </c>
      <c r="M258" s="10">
        <v>1</v>
      </c>
      <c r="N258" s="10">
        <v>1</v>
      </c>
      <c r="O258" s="10">
        <v>214</v>
      </c>
      <c r="P258" s="12" t="str">
        <f>CONCATENATE(Таблица1[[#This Row],[Ф.И.О.]],"$",Таблица1[[#This Row],[DOI]])</f>
        <v>Гаськов Иван Васильевич$10.15372/GiG2021136</v>
      </c>
      <c r="Q258" s="10">
        <f>SUM(1/(COUNTIF(P:P,Таблица1[[#This Row],[Ф.И.О.+DOI]])))</f>
        <v>1</v>
      </c>
      <c r="R258" s="10">
        <f>SUM(1/(COUNTIF(A:A,Таблица1[[#This Row],[DOI]])))</f>
        <v>1</v>
      </c>
      <c r="S258" s="9" t="s">
        <v>514</v>
      </c>
      <c r="T258" s="9" t="s">
        <v>791</v>
      </c>
    </row>
    <row r="259" spans="1:20" x14ac:dyDescent="0.25">
      <c r="A259" s="9" t="s">
        <v>104</v>
      </c>
      <c r="B259" s="10" t="s">
        <v>250</v>
      </c>
      <c r="C259" s="10">
        <v>1</v>
      </c>
      <c r="D259" s="10">
        <v>5</v>
      </c>
      <c r="E25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59" s="10">
        <v>45</v>
      </c>
      <c r="G259" s="11">
        <f>((Таблица1[[#This Row],[Балл]]*Таблица1[[#This Row],[Коэфф]])/Таблица1[[#This Row],[Авторы]])/Таблица1[[#This Row],[Количество аффилиаций]]</f>
        <v>7.2</v>
      </c>
      <c r="H259" s="9" t="s">
        <v>348</v>
      </c>
      <c r="I259" s="10" t="s">
        <v>493</v>
      </c>
      <c r="J259" s="10" t="s">
        <v>494</v>
      </c>
      <c r="K259" s="10">
        <v>1948</v>
      </c>
      <c r="L259" s="10">
        <v>1</v>
      </c>
      <c r="M259" s="10"/>
      <c r="N259" s="10">
        <v>0</v>
      </c>
      <c r="O259" s="10">
        <v>772</v>
      </c>
      <c r="P259" s="12" t="str">
        <f>CONCATENATE(Таблица1[[#This Row],[Ф.И.О.]],"$",Таблица1[[#This Row],[DOI]])</f>
        <v>Королюк Владимир Николаевич$10.15372/GiG2021141</v>
      </c>
      <c r="Q259" s="10">
        <f>SUM(1/(COUNTIF(P:P,Таблица1[[#This Row],[Ф.И.О.+DOI]])))</f>
        <v>1</v>
      </c>
      <c r="R259" s="10">
        <f>SUM(1/(COUNTIF(A:A,Таблица1[[#This Row],[DOI]])))</f>
        <v>1</v>
      </c>
      <c r="S259" s="9" t="s">
        <v>514</v>
      </c>
      <c r="T259" s="9" t="s">
        <v>718</v>
      </c>
    </row>
    <row r="260" spans="1:20" x14ac:dyDescent="0.25">
      <c r="A260" s="9" t="s">
        <v>156</v>
      </c>
      <c r="B260" s="10" t="s">
        <v>250</v>
      </c>
      <c r="C260" s="10">
        <v>1</v>
      </c>
      <c r="D260" s="10">
        <v>5</v>
      </c>
      <c r="E26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60" s="10">
        <v>45</v>
      </c>
      <c r="G260" s="11">
        <f>((Таблица1[[#This Row],[Балл]]*Таблица1[[#This Row],[Коэфф]])/Таблица1[[#This Row],[Авторы]])/Таблица1[[#This Row],[Количество аффилиаций]]</f>
        <v>7.2</v>
      </c>
      <c r="H260" s="9" t="s">
        <v>389</v>
      </c>
      <c r="I260" s="10" t="s">
        <v>493</v>
      </c>
      <c r="J260" s="10" t="s">
        <v>494</v>
      </c>
      <c r="K260" s="10">
        <v>1989</v>
      </c>
      <c r="L260" s="10">
        <v>1</v>
      </c>
      <c r="M260" s="10"/>
      <c r="N260" s="10">
        <v>0</v>
      </c>
      <c r="O260" s="10">
        <v>220</v>
      </c>
      <c r="P260" s="12" t="str">
        <f>CONCATENATE(Таблица1[[#This Row],[Ф.И.О.]],"$",Таблица1[[#This Row],[DOI]])</f>
        <v>Ветров Евгений Валерьевич$10.15372/GiG2021146</v>
      </c>
      <c r="Q260" s="10">
        <f>SUM(1/(COUNTIF(P:P,Таблица1[[#This Row],[Ф.И.О.+DOI]])))</f>
        <v>1</v>
      </c>
      <c r="R260" s="10">
        <f>SUM(1/(COUNTIF(A:A,Таблица1[[#This Row],[DOI]])))</f>
        <v>0.33333333333333331</v>
      </c>
      <c r="S260" s="9" t="s">
        <v>514</v>
      </c>
      <c r="T260" s="9" t="s">
        <v>774</v>
      </c>
    </row>
    <row r="261" spans="1:20" x14ac:dyDescent="0.25">
      <c r="A261" s="9" t="s">
        <v>156</v>
      </c>
      <c r="B261" s="10" t="s">
        <v>250</v>
      </c>
      <c r="C261" s="10">
        <v>1</v>
      </c>
      <c r="D261" s="10">
        <v>5</v>
      </c>
      <c r="E26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61" s="10">
        <v>45</v>
      </c>
      <c r="G261" s="11">
        <f>((Таблица1[[#This Row],[Балл]]*Таблица1[[#This Row],[Коэфф]])/Таблица1[[#This Row],[Авторы]])/Таблица1[[#This Row],[Количество аффилиаций]]</f>
        <v>7.2</v>
      </c>
      <c r="H261" s="9" t="s">
        <v>391</v>
      </c>
      <c r="I261" s="10" t="s">
        <v>491</v>
      </c>
      <c r="J261" s="10" t="s">
        <v>499</v>
      </c>
      <c r="K261" s="10">
        <v>1995</v>
      </c>
      <c r="L261" s="10">
        <v>1</v>
      </c>
      <c r="M261" s="10"/>
      <c r="N261" s="10">
        <v>0</v>
      </c>
      <c r="O261" s="10">
        <v>220</v>
      </c>
      <c r="P261" s="12" t="str">
        <f>CONCATENATE(Таблица1[[#This Row],[Ф.И.О.]],"$",Таблица1[[#This Row],[DOI]])</f>
        <v>Иванов Александр Владимирович$10.15372/GiG2021146</v>
      </c>
      <c r="Q261" s="10">
        <f>SUM(1/(COUNTIF(P:P,Таблица1[[#This Row],[Ф.И.О.+DOI]])))</f>
        <v>1</v>
      </c>
      <c r="R261" s="10">
        <f>SUM(1/(COUNTIF(A:A,Таблица1[[#This Row],[DOI]])))</f>
        <v>0.33333333333333331</v>
      </c>
      <c r="S261" s="9" t="s">
        <v>514</v>
      </c>
      <c r="T261" s="9" t="s">
        <v>774</v>
      </c>
    </row>
    <row r="262" spans="1:20" x14ac:dyDescent="0.25">
      <c r="A262" s="9" t="s">
        <v>156</v>
      </c>
      <c r="B262" s="10" t="s">
        <v>250</v>
      </c>
      <c r="C262" s="10">
        <v>1</v>
      </c>
      <c r="D262" s="10">
        <v>5</v>
      </c>
      <c r="E26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62" s="10">
        <v>45</v>
      </c>
      <c r="G262" s="11">
        <f>((Таблица1[[#This Row],[Балл]]*Таблица1[[#This Row],[Коэфф]])/Таблица1[[#This Row],[Авторы]])/Таблица1[[#This Row],[Количество аффилиаций]]</f>
        <v>7.2</v>
      </c>
      <c r="H262" s="9" t="s">
        <v>392</v>
      </c>
      <c r="I262" s="10" t="s">
        <v>498</v>
      </c>
      <c r="J262" s="10" t="s">
        <v>490</v>
      </c>
      <c r="K262" s="10">
        <v>1968</v>
      </c>
      <c r="L262" s="10">
        <v>1</v>
      </c>
      <c r="M262" s="10"/>
      <c r="N262" s="10">
        <v>0</v>
      </c>
      <c r="O262" s="10">
        <v>220</v>
      </c>
      <c r="P262" s="12" t="str">
        <f>CONCATENATE(Таблица1[[#This Row],[Ф.И.О.]],"$",Таблица1[[#This Row],[DOI]])</f>
        <v>Летникова Елена Феликсовна$10.15372/GiG2021146</v>
      </c>
      <c r="Q262" s="10">
        <f>SUM(1/(COUNTIF(P:P,Таблица1[[#This Row],[Ф.И.О.+DOI]])))</f>
        <v>1</v>
      </c>
      <c r="R262" s="10">
        <f>SUM(1/(COUNTIF(A:A,Таблица1[[#This Row],[DOI]])))</f>
        <v>0.33333333333333331</v>
      </c>
      <c r="S262" s="9" t="s">
        <v>514</v>
      </c>
      <c r="T262" s="9" t="s">
        <v>774</v>
      </c>
    </row>
    <row r="263" spans="1:20" x14ac:dyDescent="0.25">
      <c r="A263" s="9" t="s">
        <v>51</v>
      </c>
      <c r="B263" s="10" t="s">
        <v>250</v>
      </c>
      <c r="C263" s="10">
        <v>1</v>
      </c>
      <c r="D263" s="10">
        <v>2</v>
      </c>
      <c r="E26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63" s="10">
        <v>45</v>
      </c>
      <c r="G263" s="11">
        <f>((Таблица1[[#This Row],[Балл]]*Таблица1[[#This Row],[Коэфф]])/Таблица1[[#This Row],[Авторы]])/Таблица1[[#This Row],[Количество аффилиаций]]</f>
        <v>18</v>
      </c>
      <c r="H263" s="9" t="s">
        <v>410</v>
      </c>
      <c r="I263" s="10" t="s">
        <v>493</v>
      </c>
      <c r="J263" s="10" t="s">
        <v>494</v>
      </c>
      <c r="K263" s="10">
        <v>1979</v>
      </c>
      <c r="L263" s="10">
        <v>1</v>
      </c>
      <c r="M263" s="10"/>
      <c r="N263" s="10">
        <v>0</v>
      </c>
      <c r="O263" s="10">
        <v>217</v>
      </c>
      <c r="P263" s="12" t="str">
        <f>CONCATENATE(Таблица1[[#This Row],[Ф.И.О.]],"$",Таблица1[[#This Row],[DOI]])</f>
        <v>Сухоруков Василий Петрович$10.15372/GiG2021159</v>
      </c>
      <c r="Q263" s="10">
        <f>SUM(1/(COUNTIF(P:P,Таблица1[[#This Row],[Ф.И.О.+DOI]])))</f>
        <v>1</v>
      </c>
      <c r="R263" s="10">
        <f>SUM(1/(COUNTIF(A:A,Таблица1[[#This Row],[DOI]])))</f>
        <v>0.5</v>
      </c>
      <c r="S263" s="9" t="s">
        <v>514</v>
      </c>
      <c r="T263" s="9" t="s">
        <v>662</v>
      </c>
    </row>
    <row r="264" spans="1:20" x14ac:dyDescent="0.25">
      <c r="A264" s="9" t="s">
        <v>51</v>
      </c>
      <c r="B264" s="10" t="s">
        <v>250</v>
      </c>
      <c r="C264" s="10">
        <v>1</v>
      </c>
      <c r="D264" s="10">
        <v>2</v>
      </c>
      <c r="E26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64" s="10">
        <v>45</v>
      </c>
      <c r="G264" s="11">
        <f>((Таблица1[[#This Row],[Балл]]*Таблица1[[#This Row],[Коэфф]])/Таблица1[[#This Row],[Авторы]])/Таблица1[[#This Row],[Количество аффилиаций]]</f>
        <v>9</v>
      </c>
      <c r="H264" s="9" t="s">
        <v>299</v>
      </c>
      <c r="I264" s="10" t="s">
        <v>489</v>
      </c>
      <c r="J264" s="10" t="s">
        <v>490</v>
      </c>
      <c r="K264" s="10">
        <v>1957</v>
      </c>
      <c r="L264" s="10">
        <v>2</v>
      </c>
      <c r="M264" s="10">
        <v>1</v>
      </c>
      <c r="N264" s="10">
        <v>1</v>
      </c>
      <c r="O264" s="10">
        <v>211</v>
      </c>
      <c r="P264" s="12" t="str">
        <f>CONCATENATE(Таблица1[[#This Row],[Ф.И.О.]],"$",Таблица1[[#This Row],[DOI]])</f>
        <v>Туркина Ольга Михайловна$10.15372/GiG2021159</v>
      </c>
      <c r="Q264" s="10">
        <f>SUM(1/(COUNTIF(P:P,Таблица1[[#This Row],[Ф.И.О.+DOI]])))</f>
        <v>1</v>
      </c>
      <c r="R264" s="10">
        <f>SUM(1/(COUNTIF(A:A,Таблица1[[#This Row],[DOI]])))</f>
        <v>0.5</v>
      </c>
      <c r="S264" s="9" t="s">
        <v>514</v>
      </c>
      <c r="T264" s="9" t="s">
        <v>662</v>
      </c>
    </row>
    <row r="265" spans="1:20" x14ac:dyDescent="0.25">
      <c r="A265" s="9" t="s">
        <v>172</v>
      </c>
      <c r="B265" s="10" t="s">
        <v>250</v>
      </c>
      <c r="C265" s="10">
        <v>1</v>
      </c>
      <c r="D265" s="10">
        <v>5</v>
      </c>
      <c r="E26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65" s="10">
        <v>45</v>
      </c>
      <c r="G265" s="11">
        <f>((Таблица1[[#This Row],[Балл]]*Таблица1[[#This Row],[Коэфф]])/Таблица1[[#This Row],[Авторы]])/Таблица1[[#This Row],[Количество аффилиаций]]</f>
        <v>7.2</v>
      </c>
      <c r="H265" s="9" t="s">
        <v>411</v>
      </c>
      <c r="I265" s="10" t="s">
        <v>489</v>
      </c>
      <c r="J265" s="10" t="s">
        <v>490</v>
      </c>
      <c r="K265" s="10">
        <v>1957</v>
      </c>
      <c r="L265" s="10">
        <v>1</v>
      </c>
      <c r="M265" s="10"/>
      <c r="N265" s="10">
        <v>0</v>
      </c>
      <c r="O265" s="10">
        <v>214</v>
      </c>
      <c r="P265" s="12" t="str">
        <f>CONCATENATE(Таблица1[[#This Row],[Ф.И.О.]],"$",Таблица1[[#This Row],[DOI]])</f>
        <v>Гаськова Ольга Лукинична$10.15372/GiG2021162</v>
      </c>
      <c r="Q265" s="10">
        <f>SUM(1/(COUNTIF(P:P,Таблица1[[#This Row],[Ф.И.О.+DOI]])))</f>
        <v>1</v>
      </c>
      <c r="R265" s="10">
        <f>SUM(1/(COUNTIF(A:A,Таблица1[[#This Row],[DOI]])))</f>
        <v>0.33333333333333331</v>
      </c>
      <c r="S265" s="9" t="s">
        <v>514</v>
      </c>
      <c r="T265" s="9" t="s">
        <v>792</v>
      </c>
    </row>
    <row r="266" spans="1:20" x14ac:dyDescent="0.25">
      <c r="A266" s="9" t="s">
        <v>172</v>
      </c>
      <c r="B266" s="10" t="s">
        <v>250</v>
      </c>
      <c r="C266" s="10">
        <v>1</v>
      </c>
      <c r="D266" s="10">
        <v>5</v>
      </c>
      <c r="E26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66" s="10">
        <v>45</v>
      </c>
      <c r="G266" s="11">
        <f>((Таблица1[[#This Row],[Балл]]*Таблица1[[#This Row],[Коэфф]])/Таблица1[[#This Row],[Авторы]])/Таблица1[[#This Row],[Количество аффилиаций]]</f>
        <v>7.2</v>
      </c>
      <c r="H266" s="9" t="s">
        <v>405</v>
      </c>
      <c r="I266" s="10" t="s">
        <v>498</v>
      </c>
      <c r="J266" s="10" t="s">
        <v>490</v>
      </c>
      <c r="K266" s="10">
        <v>1957</v>
      </c>
      <c r="L266" s="10">
        <v>1</v>
      </c>
      <c r="M266" s="10">
        <v>1</v>
      </c>
      <c r="N266" s="10">
        <v>1</v>
      </c>
      <c r="O266" s="10">
        <v>217</v>
      </c>
      <c r="P266" s="12" t="str">
        <f>CONCATENATE(Таблица1[[#This Row],[Ф.И.О.]],"$",Таблица1[[#This Row],[DOI]])</f>
        <v>Калинин Юрий Александрович$10.15372/GiG2021162</v>
      </c>
      <c r="Q266" s="10">
        <f>SUM(1/(COUNTIF(P:P,Таблица1[[#This Row],[Ф.И.О.+DOI]])))</f>
        <v>1</v>
      </c>
      <c r="R266" s="10">
        <f>SUM(1/(COUNTIF(A:A,Таблица1[[#This Row],[DOI]])))</f>
        <v>0.33333333333333331</v>
      </c>
      <c r="S266" s="9" t="s">
        <v>514</v>
      </c>
      <c r="T266" s="9" t="s">
        <v>792</v>
      </c>
    </row>
    <row r="267" spans="1:20" x14ac:dyDescent="0.25">
      <c r="A267" s="9" t="s">
        <v>172</v>
      </c>
      <c r="B267" s="10" t="s">
        <v>250</v>
      </c>
      <c r="C267" s="10">
        <v>1</v>
      </c>
      <c r="D267" s="10">
        <v>5</v>
      </c>
      <c r="E26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67" s="10">
        <v>45</v>
      </c>
      <c r="G267" s="11">
        <f>((Таблица1[[#This Row],[Балл]]*Таблица1[[#This Row],[Коэфф]])/Таблица1[[#This Row],[Авторы]])/Таблица1[[#This Row],[Количество аффилиаций]]</f>
        <v>7.2</v>
      </c>
      <c r="H267" s="9" t="s">
        <v>412</v>
      </c>
      <c r="I267" s="10" t="s">
        <v>497</v>
      </c>
      <c r="J267" s="10" t="s">
        <v>494</v>
      </c>
      <c r="K267" s="10">
        <v>1994</v>
      </c>
      <c r="L267" s="10">
        <v>1</v>
      </c>
      <c r="M267" s="10"/>
      <c r="N267" s="10">
        <v>0</v>
      </c>
      <c r="O267" s="10">
        <v>217</v>
      </c>
      <c r="P267" s="12" t="str">
        <f>CONCATENATE(Таблица1[[#This Row],[Ф.И.О.]],"$",Таблица1[[#This Row],[DOI]])</f>
        <v>Хусаинова Альфия Шамилевна$10.15372/GiG2021162</v>
      </c>
      <c r="Q267" s="10">
        <f>SUM(1/(COUNTIF(P:P,Таблица1[[#This Row],[Ф.И.О.+DOI]])))</f>
        <v>1</v>
      </c>
      <c r="R267" s="10">
        <f>SUM(1/(COUNTIF(A:A,Таблица1[[#This Row],[DOI]])))</f>
        <v>0.33333333333333331</v>
      </c>
      <c r="S267" s="9" t="s">
        <v>514</v>
      </c>
      <c r="T267" s="9" t="s">
        <v>792</v>
      </c>
    </row>
    <row r="268" spans="1:20" x14ac:dyDescent="0.25">
      <c r="A268" s="9" t="s">
        <v>173</v>
      </c>
      <c r="B268" s="10" t="s">
        <v>250</v>
      </c>
      <c r="C268" s="10">
        <v>1</v>
      </c>
      <c r="D268" s="10">
        <v>1</v>
      </c>
      <c r="E26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68" s="10">
        <v>45</v>
      </c>
      <c r="G268" s="11">
        <f>((Таблица1[[#This Row],[Балл]]*Таблица1[[#This Row],[Коэфф]])/Таблица1[[#This Row],[Авторы]])/Таблица1[[#This Row],[Количество аффилиаций]]</f>
        <v>36</v>
      </c>
      <c r="H268" s="9" t="s">
        <v>413</v>
      </c>
      <c r="I268" s="10" t="s">
        <v>489</v>
      </c>
      <c r="J268" s="10" t="s">
        <v>490</v>
      </c>
      <c r="K268" s="10">
        <v>1939</v>
      </c>
      <c r="L268" s="10">
        <v>1</v>
      </c>
      <c r="M268" s="10">
        <v>1</v>
      </c>
      <c r="N268" s="10">
        <v>1</v>
      </c>
      <c r="O268" s="10">
        <v>213</v>
      </c>
      <c r="P268" s="12" t="str">
        <f>CONCATENATE(Таблица1[[#This Row],[Ф.И.О.]],"$",Таблица1[[#This Row],[DOI]])</f>
        <v>Рябов Виктор Владимирович$10.15372/GiG2021182</v>
      </c>
      <c r="Q268" s="10">
        <f>SUM(1/(COUNTIF(P:P,Таблица1[[#This Row],[Ф.И.О.+DOI]])))</f>
        <v>1</v>
      </c>
      <c r="R268" s="10">
        <f>SUM(1/(COUNTIF(A:A,Таблица1[[#This Row],[DOI]])))</f>
        <v>1</v>
      </c>
      <c r="S268" s="9" t="s">
        <v>514</v>
      </c>
      <c r="T268" s="9" t="s">
        <v>793</v>
      </c>
    </row>
    <row r="269" spans="1:20" x14ac:dyDescent="0.25">
      <c r="A269" s="9" t="s">
        <v>91</v>
      </c>
      <c r="B269" s="10" t="s">
        <v>250</v>
      </c>
      <c r="C269" s="10">
        <v>1</v>
      </c>
      <c r="D269" s="10">
        <v>2</v>
      </c>
      <c r="E26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69" s="10">
        <v>45</v>
      </c>
      <c r="G269" s="11">
        <f>((Таблица1[[#This Row],[Балл]]*Таблица1[[#This Row],[Коэфф]])/Таблица1[[#This Row],[Авторы]])/Таблица1[[#This Row],[Количество аффилиаций]]</f>
        <v>9</v>
      </c>
      <c r="H269" s="9" t="s">
        <v>331</v>
      </c>
      <c r="I269" s="10" t="s">
        <v>498</v>
      </c>
      <c r="J269" s="10" t="s">
        <v>490</v>
      </c>
      <c r="K269" s="10">
        <v>1949</v>
      </c>
      <c r="L269" s="10">
        <v>2</v>
      </c>
      <c r="M269" s="10"/>
      <c r="N269" s="10">
        <v>0</v>
      </c>
      <c r="O269" s="10">
        <v>453</v>
      </c>
      <c r="P269" s="12" t="str">
        <f>CONCATENATE(Таблица1[[#This Row],[Ф.И.О.]],"$",Таблица1[[#This Row],[DOI]])</f>
        <v>Шацкий Владислав Станиславович$10.15372/GiG2021183</v>
      </c>
      <c r="Q269" s="10">
        <f>SUM(1/(COUNTIF(P:P,Таблица1[[#This Row],[Ф.И.О.+DOI]])))</f>
        <v>1</v>
      </c>
      <c r="R269" s="10">
        <f>SUM(1/(COUNTIF(A:A,Таблица1[[#This Row],[DOI]])))</f>
        <v>1</v>
      </c>
      <c r="S269" s="9" t="s">
        <v>514</v>
      </c>
      <c r="T269" s="9" t="s">
        <v>702</v>
      </c>
    </row>
    <row r="270" spans="1:20" x14ac:dyDescent="0.25">
      <c r="A270" s="9" t="s">
        <v>157</v>
      </c>
      <c r="B270" s="10" t="s">
        <v>250</v>
      </c>
      <c r="C270" s="10">
        <v>1</v>
      </c>
      <c r="D270" s="10">
        <v>8</v>
      </c>
      <c r="E27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70" s="10">
        <v>45</v>
      </c>
      <c r="G270" s="11">
        <f>((Таблица1[[#This Row],[Балл]]*Таблица1[[#This Row],[Коэфф]])/Таблица1[[#This Row],[Авторы]])/Таблица1[[#This Row],[Количество аффилиаций]]</f>
        <v>4.5</v>
      </c>
      <c r="H270" s="9" t="s">
        <v>389</v>
      </c>
      <c r="I270" s="10" t="s">
        <v>493</v>
      </c>
      <c r="J270" s="10" t="s">
        <v>494</v>
      </c>
      <c r="K270" s="10">
        <v>1989</v>
      </c>
      <c r="L270" s="10">
        <v>1</v>
      </c>
      <c r="M270" s="10">
        <v>1</v>
      </c>
      <c r="N270" s="10">
        <v>1</v>
      </c>
      <c r="O270" s="10">
        <v>220</v>
      </c>
      <c r="P270" s="12" t="str">
        <f>CONCATENATE(Таблица1[[#This Row],[Ф.И.О.]],"$",Таблица1[[#This Row],[DOI]])</f>
        <v>Ветров Евгений Валерьевич$10.15372/GiG2021187</v>
      </c>
      <c r="Q270" s="10">
        <f>SUM(1/(COUNTIF(P:P,Таблица1[[#This Row],[Ф.И.О.+DOI]])))</f>
        <v>1</v>
      </c>
      <c r="R270" s="10">
        <f>SUM(1/(COUNTIF(A:A,Таблица1[[#This Row],[DOI]])))</f>
        <v>0.33333333333333331</v>
      </c>
      <c r="S270" s="9" t="s">
        <v>514</v>
      </c>
      <c r="T270" s="9" t="s">
        <v>775</v>
      </c>
    </row>
    <row r="271" spans="1:20" x14ac:dyDescent="0.25">
      <c r="A271" s="9" t="s">
        <v>157</v>
      </c>
      <c r="B271" s="10" t="s">
        <v>250</v>
      </c>
      <c r="C271" s="10">
        <v>1</v>
      </c>
      <c r="D271" s="10">
        <v>8</v>
      </c>
      <c r="E27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71" s="10">
        <v>45</v>
      </c>
      <c r="G271" s="11">
        <f>((Таблица1[[#This Row],[Балл]]*Таблица1[[#This Row],[Коэфф]])/Таблица1[[#This Row],[Авторы]])/Таблица1[[#This Row],[Количество аффилиаций]]</f>
        <v>4.5</v>
      </c>
      <c r="H271" s="9" t="s">
        <v>390</v>
      </c>
      <c r="I271" s="10" t="s">
        <v>497</v>
      </c>
      <c r="J271" s="10" t="s">
        <v>494</v>
      </c>
      <c r="K271" s="10">
        <v>1987</v>
      </c>
      <c r="L271" s="10">
        <v>1</v>
      </c>
      <c r="M271" s="10"/>
      <c r="N271" s="10">
        <v>0</v>
      </c>
      <c r="O271" s="10">
        <v>220</v>
      </c>
      <c r="P271" s="12" t="str">
        <f>CONCATENATE(Таблица1[[#This Row],[Ф.И.О.]],"$",Таблица1[[#This Row],[DOI]])</f>
        <v>Ветрова Наталья Игоревна$10.15372/GiG2021187</v>
      </c>
      <c r="Q271" s="10">
        <f>SUM(1/(COUNTIF(P:P,Таблица1[[#This Row],[Ф.И.О.+DOI]])))</f>
        <v>1</v>
      </c>
      <c r="R271" s="10">
        <f>SUM(1/(COUNTIF(A:A,Таблица1[[#This Row],[DOI]])))</f>
        <v>0.33333333333333331</v>
      </c>
      <c r="S271" s="9" t="s">
        <v>514</v>
      </c>
      <c r="T271" s="9" t="s">
        <v>775</v>
      </c>
    </row>
    <row r="272" spans="1:20" x14ac:dyDescent="0.25">
      <c r="A272" s="9" t="s">
        <v>157</v>
      </c>
      <c r="B272" s="10" t="s">
        <v>250</v>
      </c>
      <c r="C272" s="10">
        <v>1</v>
      </c>
      <c r="D272" s="10">
        <v>8</v>
      </c>
      <c r="E27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72" s="10">
        <v>45</v>
      </c>
      <c r="G272" s="11">
        <f>((Таблица1[[#This Row],[Балл]]*Таблица1[[#This Row],[Коэфф]])/Таблица1[[#This Row],[Авторы]])/Таблица1[[#This Row],[Количество аффилиаций]]</f>
        <v>4.5</v>
      </c>
      <c r="H272" s="9" t="s">
        <v>393</v>
      </c>
      <c r="I272" s="10" t="s">
        <v>493</v>
      </c>
      <c r="J272" s="10" t="s">
        <v>494</v>
      </c>
      <c r="K272" s="10">
        <v>1982</v>
      </c>
      <c r="L272" s="10">
        <v>1</v>
      </c>
      <c r="M272" s="10"/>
      <c r="N272" s="10">
        <v>0</v>
      </c>
      <c r="O272" s="10">
        <v>220</v>
      </c>
      <c r="P272" s="12" t="str">
        <f>CONCATENATE(Таблица1[[#This Row],[Ф.И.О.]],"$",Таблица1[[#This Row],[DOI]])</f>
        <v>Жимулев Федор Игоревич$10.15372/GiG2021187</v>
      </c>
      <c r="Q272" s="10">
        <f>SUM(1/(COUNTIF(P:P,Таблица1[[#This Row],[Ф.И.О.+DOI]])))</f>
        <v>1</v>
      </c>
      <c r="R272" s="10">
        <f>SUM(1/(COUNTIF(A:A,Таблица1[[#This Row],[DOI]])))</f>
        <v>0.33333333333333331</v>
      </c>
      <c r="S272" s="9" t="s">
        <v>514</v>
      </c>
      <c r="T272" s="9" t="s">
        <v>775</v>
      </c>
    </row>
    <row r="273" spans="1:20" x14ac:dyDescent="0.25">
      <c r="A273" s="9" t="s">
        <v>221</v>
      </c>
      <c r="B273" s="10" t="s">
        <v>250</v>
      </c>
      <c r="C273" s="10">
        <v>1</v>
      </c>
      <c r="D273" s="10">
        <v>7</v>
      </c>
      <c r="E27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73" s="10">
        <v>45</v>
      </c>
      <c r="G273" s="11">
        <f>((Таблица1[[#This Row],[Балл]]*Таблица1[[#This Row],[Коэфф]])/Таблица1[[#This Row],[Авторы]])/Таблица1[[#This Row],[Количество аффилиаций]]</f>
        <v>2.5714285714285716</v>
      </c>
      <c r="H273" s="9" t="s">
        <v>471</v>
      </c>
      <c r="I273" s="10" t="s">
        <v>489</v>
      </c>
      <c r="J273" s="10" t="s">
        <v>490</v>
      </c>
      <c r="K273" s="10">
        <v>1932</v>
      </c>
      <c r="L273" s="10">
        <v>2</v>
      </c>
      <c r="M273" s="10"/>
      <c r="N273" s="10">
        <v>0</v>
      </c>
      <c r="O273" s="10">
        <v>212</v>
      </c>
      <c r="P273" s="12" t="str">
        <f>CONCATENATE(Таблица1[[#This Row],[Ф.И.О.]],"$",Таблица1[[#This Row],[DOI]])</f>
        <v>Васильев Юрий Романович$10.15372/GiG2021194</v>
      </c>
      <c r="Q273" s="10">
        <f>SUM(1/(COUNTIF(P:P,Таблица1[[#This Row],[Ф.И.О.+DOI]])))</f>
        <v>1</v>
      </c>
      <c r="R273" s="10">
        <f>SUM(1/(COUNTIF(A:A,Таблица1[[#This Row],[DOI]])))</f>
        <v>0.25</v>
      </c>
      <c r="S273" s="9" t="s">
        <v>514</v>
      </c>
      <c r="T273" s="9" t="s">
        <v>867</v>
      </c>
    </row>
    <row r="274" spans="1:20" x14ac:dyDescent="0.25">
      <c r="A274" s="9" t="s">
        <v>221</v>
      </c>
      <c r="B274" s="10" t="s">
        <v>250</v>
      </c>
      <c r="C274" s="10">
        <v>1</v>
      </c>
      <c r="D274" s="10">
        <v>7</v>
      </c>
      <c r="E27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74" s="10">
        <v>45</v>
      </c>
      <c r="G274" s="11">
        <f>((Таблица1[[#This Row],[Балл]]*Таблица1[[#This Row],[Коэфф]])/Таблица1[[#This Row],[Авторы]])/Таблица1[[#This Row],[Количество аффилиаций]]</f>
        <v>2.5714285714285716</v>
      </c>
      <c r="H274" s="9" t="s">
        <v>472</v>
      </c>
      <c r="I274" s="10" t="s">
        <v>493</v>
      </c>
      <c r="J274" s="10" t="s">
        <v>494</v>
      </c>
      <c r="K274" s="10">
        <v>1981</v>
      </c>
      <c r="L274" s="10">
        <v>2</v>
      </c>
      <c r="M274" s="10"/>
      <c r="N274" s="10">
        <v>0</v>
      </c>
      <c r="O274" s="10">
        <v>212</v>
      </c>
      <c r="P274" s="12" t="str">
        <f>CONCATENATE(Таблица1[[#This Row],[Ф.И.О.]],"$",Таблица1[[#This Row],[DOI]])</f>
        <v>Котляров Алексей Васильевич$10.15372/GiG2021194</v>
      </c>
      <c r="Q274" s="10">
        <f>SUM(1/(COUNTIF(P:P,Таблица1[[#This Row],[Ф.И.О.+DOI]])))</f>
        <v>1</v>
      </c>
      <c r="R274" s="10">
        <f>SUM(1/(COUNTIF(A:A,Таблица1[[#This Row],[DOI]])))</f>
        <v>0.25</v>
      </c>
      <c r="S274" s="9" t="s">
        <v>514</v>
      </c>
      <c r="T274" s="9" t="s">
        <v>867</v>
      </c>
    </row>
    <row r="275" spans="1:20" x14ac:dyDescent="0.25">
      <c r="A275" s="9" t="s">
        <v>221</v>
      </c>
      <c r="B275" s="10" t="s">
        <v>250</v>
      </c>
      <c r="C275" s="10">
        <v>1</v>
      </c>
      <c r="D275" s="10">
        <v>7</v>
      </c>
      <c r="E27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75" s="10">
        <v>45</v>
      </c>
      <c r="G275" s="11">
        <f>((Таблица1[[#This Row],[Балл]]*Таблица1[[#This Row],[Коэфф]])/Таблица1[[#This Row],[Авторы]])/Таблица1[[#This Row],[Количество аффилиаций]]</f>
        <v>1.7142857142857144</v>
      </c>
      <c r="H275" s="9" t="s">
        <v>473</v>
      </c>
      <c r="I275" s="10" t="s">
        <v>498</v>
      </c>
      <c r="J275" s="10" t="s">
        <v>490</v>
      </c>
      <c r="K275" s="10">
        <v>1952</v>
      </c>
      <c r="L275" s="10">
        <v>3</v>
      </c>
      <c r="M275" s="10">
        <v>1</v>
      </c>
      <c r="N275" s="10">
        <v>1</v>
      </c>
      <c r="O275" s="10">
        <v>212</v>
      </c>
      <c r="P275" s="12" t="str">
        <f>CONCATENATE(Таблица1[[#This Row],[Ф.И.О.]],"$",Таблица1[[#This Row],[DOI]])</f>
        <v>Симонов Владимир Александрович$10.15372/GiG2021194</v>
      </c>
      <c r="Q275" s="10">
        <f>SUM(1/(COUNTIF(P:P,Таблица1[[#This Row],[Ф.И.О.+DOI]])))</f>
        <v>1</v>
      </c>
      <c r="R275" s="10">
        <f>SUM(1/(COUNTIF(A:A,Таблица1[[#This Row],[DOI]])))</f>
        <v>0.25</v>
      </c>
      <c r="S275" s="9" t="s">
        <v>514</v>
      </c>
      <c r="T275" s="9" t="s">
        <v>867</v>
      </c>
    </row>
    <row r="276" spans="1:20" x14ac:dyDescent="0.25">
      <c r="A276" s="9" t="s">
        <v>221</v>
      </c>
      <c r="B276" s="10" t="s">
        <v>250</v>
      </c>
      <c r="C276" s="10">
        <v>1</v>
      </c>
      <c r="D276" s="10">
        <v>6</v>
      </c>
      <c r="E27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76" s="10">
        <v>45</v>
      </c>
      <c r="G276" s="11">
        <f>((Таблица1[[#This Row],[Балл]]*Таблица1[[#This Row],[Коэфф]])/Таблица1[[#This Row],[Авторы]])/Таблица1[[#This Row],[Количество аффилиаций]]</f>
        <v>6</v>
      </c>
      <c r="H276" s="9" t="s">
        <v>455</v>
      </c>
      <c r="I276" s="10" t="s">
        <v>493</v>
      </c>
      <c r="J276" s="10" t="s">
        <v>490</v>
      </c>
      <c r="K276" s="10">
        <v>1964</v>
      </c>
      <c r="L276" s="10">
        <v>1</v>
      </c>
      <c r="M276" s="10"/>
      <c r="N276" s="10">
        <v>0</v>
      </c>
      <c r="O276" s="10">
        <v>436</v>
      </c>
      <c r="P276" s="12" t="str">
        <f>CONCATENATE(Таблица1[[#This Row],[Ф.И.О.]],"$",Таблица1[[#This Row],[DOI]])</f>
        <v>Шарыгин Виктор Викторович$10.15372/GiG2021194</v>
      </c>
      <c r="Q276" s="10">
        <f>SUM(1/(COUNTIF(P:P,Таблица1[[#This Row],[Ф.И.О.+DOI]])))</f>
        <v>1</v>
      </c>
      <c r="R276" s="10">
        <f>SUM(1/(COUNTIF(A:A,Таблица1[[#This Row],[DOI]])))</f>
        <v>0.25</v>
      </c>
      <c r="S276" s="9" t="s">
        <v>514</v>
      </c>
      <c r="T276" s="9" t="s">
        <v>855</v>
      </c>
    </row>
    <row r="277" spans="1:20" x14ac:dyDescent="0.25">
      <c r="A277" s="9" t="s">
        <v>127</v>
      </c>
      <c r="B277" s="10" t="s">
        <v>250</v>
      </c>
      <c r="C277" s="10">
        <v>1</v>
      </c>
      <c r="D277" s="10">
        <v>5</v>
      </c>
      <c r="E27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77" s="10">
        <v>45</v>
      </c>
      <c r="G277" s="11">
        <f>((Таблица1[[#This Row],[Балл]]*Таблица1[[#This Row],[Коэфф]])/Таблица1[[#This Row],[Авторы]])/Таблица1[[#This Row],[Количество аффилиаций]]</f>
        <v>7.2</v>
      </c>
      <c r="H277" s="9" t="s">
        <v>374</v>
      </c>
      <c r="I277" s="10" t="s">
        <v>497</v>
      </c>
      <c r="J277" s="10" t="s">
        <v>494</v>
      </c>
      <c r="K277" s="10">
        <v>1969</v>
      </c>
      <c r="L277" s="10">
        <v>1</v>
      </c>
      <c r="M277" s="10">
        <v>1</v>
      </c>
      <c r="N277" s="10">
        <v>1</v>
      </c>
      <c r="O277" s="10">
        <v>218</v>
      </c>
      <c r="P277" s="12" t="str">
        <f>CONCATENATE(Таблица1[[#This Row],[Ф.И.О.]],"$",Таблица1[[#This Row],[DOI]])</f>
        <v>Айриянц Евгения Владимировна$10.15372/GiG2021197</v>
      </c>
      <c r="Q277" s="10">
        <f>SUM(1/(COUNTIF(P:P,Таблица1[[#This Row],[Ф.И.О.+DOI]])))</f>
        <v>1</v>
      </c>
      <c r="R277" s="10">
        <f>SUM(1/(COUNTIF(A:A,Таблица1[[#This Row],[DOI]])))</f>
        <v>0.25</v>
      </c>
      <c r="S277" s="9" t="s">
        <v>514</v>
      </c>
      <c r="T277" s="9" t="s">
        <v>745</v>
      </c>
    </row>
    <row r="278" spans="1:20" x14ac:dyDescent="0.25">
      <c r="A278" s="9" t="s">
        <v>127</v>
      </c>
      <c r="B278" s="10" t="s">
        <v>250</v>
      </c>
      <c r="C278" s="10">
        <v>1</v>
      </c>
      <c r="D278" s="10">
        <v>5</v>
      </c>
      <c r="E27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78" s="10">
        <v>45</v>
      </c>
      <c r="G278" s="11">
        <f>((Таблица1[[#This Row],[Балл]]*Таблица1[[#This Row],[Коэфф]])/Таблица1[[#This Row],[Авторы]])/Таблица1[[#This Row],[Количество аффилиаций]]</f>
        <v>7.2</v>
      </c>
      <c r="H278" s="9" t="s">
        <v>375</v>
      </c>
      <c r="I278" s="10" t="s">
        <v>493</v>
      </c>
      <c r="J278" s="10" t="s">
        <v>494</v>
      </c>
      <c r="K278" s="10">
        <v>1983</v>
      </c>
      <c r="L278" s="10">
        <v>1</v>
      </c>
      <c r="M278" s="10"/>
      <c r="N278" s="10">
        <v>0</v>
      </c>
      <c r="O278" s="10">
        <v>218</v>
      </c>
      <c r="P278" s="12" t="str">
        <f>CONCATENATE(Таблица1[[#This Row],[Ф.И.О.]],"$",Таблица1[[#This Row],[DOI]])</f>
        <v>Белянин Дмитрий Константинович$10.15372/GiG2021197</v>
      </c>
      <c r="Q278" s="10">
        <f>SUM(1/(COUNTIF(P:P,Таблица1[[#This Row],[Ф.И.О.+DOI]])))</f>
        <v>1</v>
      </c>
      <c r="R278" s="10">
        <f>SUM(1/(COUNTIF(A:A,Таблица1[[#This Row],[DOI]])))</f>
        <v>0.25</v>
      </c>
      <c r="S278" s="9" t="s">
        <v>514</v>
      </c>
      <c r="T278" s="9" t="s">
        <v>745</v>
      </c>
    </row>
    <row r="279" spans="1:20" x14ac:dyDescent="0.25">
      <c r="A279" s="9" t="s">
        <v>127</v>
      </c>
      <c r="B279" s="10" t="s">
        <v>250</v>
      </c>
      <c r="C279" s="10">
        <v>1</v>
      </c>
      <c r="D279" s="10">
        <v>5</v>
      </c>
      <c r="E27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79" s="10">
        <v>45</v>
      </c>
      <c r="G279" s="11">
        <f>((Таблица1[[#This Row],[Балл]]*Таблица1[[#This Row],[Коэфф]])/Таблица1[[#This Row],[Авторы]])/Таблица1[[#This Row],[Количество аффилиаций]]</f>
        <v>7.2</v>
      </c>
      <c r="H279" s="9" t="s">
        <v>376</v>
      </c>
      <c r="I279" s="10" t="s">
        <v>498</v>
      </c>
      <c r="J279" s="10" t="s">
        <v>490</v>
      </c>
      <c r="K279" s="10">
        <v>1948</v>
      </c>
      <c r="L279" s="10">
        <v>1</v>
      </c>
      <c r="M279" s="10"/>
      <c r="N279" s="10">
        <v>0</v>
      </c>
      <c r="O279" s="10">
        <v>218</v>
      </c>
      <c r="P279" s="12" t="str">
        <f>CONCATENATE(Таблица1[[#This Row],[Ф.И.О.]],"$",Таблица1[[#This Row],[DOI]])</f>
        <v>Жмодик Сергей Михайлович$10.15372/GiG2021197</v>
      </c>
      <c r="Q279" s="10">
        <f>SUM(1/(COUNTIF(P:P,Таблица1[[#This Row],[Ф.И.О.+DOI]])))</f>
        <v>1</v>
      </c>
      <c r="R279" s="10">
        <f>SUM(1/(COUNTIF(A:A,Таблица1[[#This Row],[DOI]])))</f>
        <v>0.25</v>
      </c>
      <c r="S279" s="9" t="s">
        <v>514</v>
      </c>
      <c r="T279" s="9" t="s">
        <v>745</v>
      </c>
    </row>
    <row r="280" spans="1:20" x14ac:dyDescent="0.25">
      <c r="A280" s="9" t="s">
        <v>127</v>
      </c>
      <c r="B280" s="10" t="s">
        <v>250</v>
      </c>
      <c r="C280" s="10">
        <v>1</v>
      </c>
      <c r="D280" s="10">
        <v>5</v>
      </c>
      <c r="E28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80" s="10">
        <v>45</v>
      </c>
      <c r="G280" s="11">
        <f>((Таблица1[[#This Row],[Балл]]*Таблица1[[#This Row],[Коэфф]])/Таблица1[[#This Row],[Авторы]])/Таблица1[[#This Row],[Количество аффилиаций]]</f>
        <v>7.2</v>
      </c>
      <c r="H280" s="9" t="s">
        <v>377</v>
      </c>
      <c r="I280" s="10" t="s">
        <v>497</v>
      </c>
      <c r="J280" s="10" t="s">
        <v>494</v>
      </c>
      <c r="K280" s="10">
        <v>1976</v>
      </c>
      <c r="L280" s="10">
        <v>1</v>
      </c>
      <c r="M280" s="10"/>
      <c r="N280" s="10">
        <v>0</v>
      </c>
      <c r="O280" s="10">
        <v>218</v>
      </c>
      <c r="P280" s="12" t="str">
        <f>CONCATENATE(Таблица1[[#This Row],[Ф.И.О.]],"$",Таблица1[[#This Row],[DOI]])</f>
        <v>Киселева Ольга Николаевна$10.15372/GiG2021197</v>
      </c>
      <c r="Q280" s="10">
        <f>SUM(1/(COUNTIF(P:P,Таблица1[[#This Row],[Ф.И.О.+DOI]])))</f>
        <v>1</v>
      </c>
      <c r="R280" s="10">
        <f>SUM(1/(COUNTIF(A:A,Таблица1[[#This Row],[DOI]])))</f>
        <v>0.25</v>
      </c>
      <c r="S280" s="9" t="s">
        <v>514</v>
      </c>
      <c r="T280" s="9" t="s">
        <v>745</v>
      </c>
    </row>
    <row r="281" spans="1:20" x14ac:dyDescent="0.25">
      <c r="A281" s="9" t="s">
        <v>224</v>
      </c>
      <c r="B281" s="10" t="s">
        <v>250</v>
      </c>
      <c r="C281" s="10">
        <v>1</v>
      </c>
      <c r="D281" s="10">
        <v>7</v>
      </c>
      <c r="E28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81" s="10">
        <v>45</v>
      </c>
      <c r="G281" s="11">
        <f>((Таблица1[[#This Row],[Балл]]*Таблица1[[#This Row],[Коэфф]])/Таблица1[[#This Row],[Авторы]])/Таблица1[[#This Row],[Количество аффилиаций]]</f>
        <v>5.1428571428571432</v>
      </c>
      <c r="H281" s="9" t="s">
        <v>463</v>
      </c>
      <c r="I281" s="10" t="s">
        <v>493</v>
      </c>
      <c r="J281" s="10" t="s">
        <v>494</v>
      </c>
      <c r="K281" s="10">
        <v>1969</v>
      </c>
      <c r="L281" s="10">
        <v>1</v>
      </c>
      <c r="M281" s="10"/>
      <c r="N281" s="10">
        <v>0</v>
      </c>
      <c r="O281" s="10">
        <v>436</v>
      </c>
      <c r="P281" s="12" t="str">
        <f>CONCATENATE(Таблица1[[#This Row],[Ф.И.О.]],"$",Таблица1[[#This Row],[DOI]])</f>
        <v>Бульбак Тарас Александрович$10.15372/GiG2022107</v>
      </c>
      <c r="Q281" s="10">
        <f>SUM(1/(COUNTIF(P:P,Таблица1[[#This Row],[Ф.И.О.+DOI]])))</f>
        <v>1</v>
      </c>
      <c r="R281" s="10">
        <f>SUM(1/(COUNTIF(A:A,Таблица1[[#This Row],[DOI]])))</f>
        <v>0.2</v>
      </c>
      <c r="S281" s="9" t="s">
        <v>514</v>
      </c>
      <c r="T281" s="9" t="s">
        <v>859</v>
      </c>
    </row>
    <row r="282" spans="1:20" x14ac:dyDescent="0.25">
      <c r="A282" s="9" t="s">
        <v>224</v>
      </c>
      <c r="B282" s="10" t="s">
        <v>250</v>
      </c>
      <c r="C282" s="10">
        <v>1</v>
      </c>
      <c r="D282" s="10">
        <v>7</v>
      </c>
      <c r="E28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82" s="10">
        <v>45</v>
      </c>
      <c r="G282" s="11">
        <f>((Таблица1[[#This Row],[Балл]]*Таблица1[[#This Row],[Коэфф]])/Таблица1[[#This Row],[Авторы]])/Таблица1[[#This Row],[Количество аффилиаций]]</f>
        <v>5.1428571428571432</v>
      </c>
      <c r="H282" s="9" t="s">
        <v>460</v>
      </c>
      <c r="I282" s="10" t="s">
        <v>493</v>
      </c>
      <c r="J282" s="10" t="s">
        <v>494</v>
      </c>
      <c r="K282" s="10">
        <v>1958</v>
      </c>
      <c r="L282" s="10">
        <v>1</v>
      </c>
      <c r="M282" s="10"/>
      <c r="N282" s="10">
        <v>0</v>
      </c>
      <c r="O282" s="10">
        <v>436</v>
      </c>
      <c r="P282" s="12" t="str">
        <f>CONCATENATE(Таблица1[[#This Row],[Ф.И.О.]],"$",Таблица1[[#This Row],[DOI]])</f>
        <v>Кузьмин Дмитрий Владимирович$10.15372/GiG2022107</v>
      </c>
      <c r="Q282" s="10">
        <f>SUM(1/(COUNTIF(P:P,Таблица1[[#This Row],[Ф.И.О.+DOI]])))</f>
        <v>1</v>
      </c>
      <c r="R282" s="10">
        <f>SUM(1/(COUNTIF(A:A,Таблица1[[#This Row],[DOI]])))</f>
        <v>0.2</v>
      </c>
      <c r="S282" s="9" t="s">
        <v>514</v>
      </c>
      <c r="T282" s="9" t="s">
        <v>859</v>
      </c>
    </row>
    <row r="283" spans="1:20" x14ac:dyDescent="0.25">
      <c r="A283" s="9" t="s">
        <v>224</v>
      </c>
      <c r="B283" s="10" t="s">
        <v>250</v>
      </c>
      <c r="C283" s="10">
        <v>1</v>
      </c>
      <c r="D283" s="10">
        <v>7</v>
      </c>
      <c r="E28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83" s="10">
        <v>45</v>
      </c>
      <c r="G283" s="11">
        <f>((Таблица1[[#This Row],[Балл]]*Таблица1[[#This Row],[Коэфф]])/Таблица1[[#This Row],[Авторы]])/Таблица1[[#This Row],[Количество аффилиаций]]</f>
        <v>2.5714285714285716</v>
      </c>
      <c r="H283" s="9" t="s">
        <v>459</v>
      </c>
      <c r="I283" s="10" t="s">
        <v>491</v>
      </c>
      <c r="J283" s="10" t="s">
        <v>494</v>
      </c>
      <c r="K283" s="10">
        <v>1993</v>
      </c>
      <c r="L283" s="10">
        <v>2</v>
      </c>
      <c r="M283" s="10">
        <v>1</v>
      </c>
      <c r="N283" s="10">
        <v>1</v>
      </c>
      <c r="O283" s="10">
        <v>436</v>
      </c>
      <c r="P283" s="12" t="str">
        <f>CONCATENATE(Таблица1[[#This Row],[Ф.И.О.]],"$",Таблица1[[#This Row],[DOI]])</f>
        <v>Низаметдинов Ильдар Рафитович$10.15372/GiG2022107</v>
      </c>
      <c r="Q283" s="10">
        <f>SUM(1/(COUNTIF(P:P,Таблица1[[#This Row],[Ф.И.О.+DOI]])))</f>
        <v>1</v>
      </c>
      <c r="R283" s="10">
        <f>SUM(1/(COUNTIF(A:A,Таблица1[[#This Row],[DOI]])))</f>
        <v>0.2</v>
      </c>
      <c r="S283" s="9" t="s">
        <v>514</v>
      </c>
      <c r="T283" s="9" t="s">
        <v>859</v>
      </c>
    </row>
    <row r="284" spans="1:20" x14ac:dyDescent="0.25">
      <c r="A284" s="9" t="s">
        <v>224</v>
      </c>
      <c r="B284" s="10" t="s">
        <v>250</v>
      </c>
      <c r="C284" s="10">
        <v>1</v>
      </c>
      <c r="D284" s="10">
        <v>7</v>
      </c>
      <c r="E28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84" s="10">
        <v>45</v>
      </c>
      <c r="G284" s="11">
        <f>((Таблица1[[#This Row],[Балл]]*Таблица1[[#This Row],[Коэфф]])/Таблица1[[#This Row],[Авторы]])/Таблица1[[#This Row],[Количество аффилиаций]]</f>
        <v>5.1428571428571432</v>
      </c>
      <c r="H284" s="9" t="s">
        <v>461</v>
      </c>
      <c r="I284" s="10" t="s">
        <v>496</v>
      </c>
      <c r="J284" s="10" t="s">
        <v>490</v>
      </c>
      <c r="K284" s="10">
        <v>1966</v>
      </c>
      <c r="L284" s="10">
        <v>1</v>
      </c>
      <c r="M284" s="10"/>
      <c r="N284" s="10">
        <v>0</v>
      </c>
      <c r="O284" s="10">
        <v>436</v>
      </c>
      <c r="P284" s="12" t="str">
        <f>CONCATENATE(Таблица1[[#This Row],[Ф.И.О.]],"$",Таблица1[[#This Row],[DOI]])</f>
        <v>Смирнов Сергей Захарович$10.15372/GiG2022107</v>
      </c>
      <c r="Q284" s="10">
        <f>SUM(1/(COUNTIF(P:P,Таблица1[[#This Row],[Ф.И.О.+DOI]])))</f>
        <v>1</v>
      </c>
      <c r="R284" s="10">
        <f>SUM(1/(COUNTIF(A:A,Таблица1[[#This Row],[DOI]])))</f>
        <v>0.2</v>
      </c>
      <c r="S284" s="9" t="s">
        <v>514</v>
      </c>
      <c r="T284" s="9" t="s">
        <v>859</v>
      </c>
    </row>
    <row r="285" spans="1:20" x14ac:dyDescent="0.25">
      <c r="A285" s="9" t="s">
        <v>224</v>
      </c>
      <c r="B285" s="10" t="s">
        <v>250</v>
      </c>
      <c r="C285" s="10">
        <v>1</v>
      </c>
      <c r="D285" s="10">
        <v>7</v>
      </c>
      <c r="E28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85" s="10">
        <v>45</v>
      </c>
      <c r="G285" s="11">
        <f>((Таблица1[[#This Row],[Балл]]*Таблица1[[#This Row],[Коэфф]])/Таблица1[[#This Row],[Авторы]])/Таблица1[[#This Row],[Количество аффилиаций]]</f>
        <v>5.1428571428571432</v>
      </c>
      <c r="H285" s="9" t="s">
        <v>462</v>
      </c>
      <c r="I285" s="10" t="s">
        <v>496</v>
      </c>
      <c r="J285" s="10" t="s">
        <v>490</v>
      </c>
      <c r="K285" s="10">
        <v>1947</v>
      </c>
      <c r="L285" s="10">
        <v>1</v>
      </c>
      <c r="M285" s="10"/>
      <c r="N285" s="10">
        <v>0</v>
      </c>
      <c r="O285" s="10">
        <v>436</v>
      </c>
      <c r="P285" s="12" t="str">
        <f>CONCATENATE(Таблица1[[#This Row],[Ф.И.О.]],"$",Таблица1[[#This Row],[DOI]])</f>
        <v>Томиленко Анатолий Алексеевич$10.15372/GiG2022107</v>
      </c>
      <c r="Q285" s="10">
        <f>SUM(1/(COUNTIF(P:P,Таблица1[[#This Row],[Ф.И.О.+DOI]])))</f>
        <v>1</v>
      </c>
      <c r="R285" s="10">
        <f>SUM(1/(COUNTIF(A:A,Таблица1[[#This Row],[DOI]])))</f>
        <v>0.2</v>
      </c>
      <c r="S285" s="9" t="s">
        <v>514</v>
      </c>
      <c r="T285" s="9" t="s">
        <v>859</v>
      </c>
    </row>
    <row r="286" spans="1:20" x14ac:dyDescent="0.25">
      <c r="A286" s="9" t="s">
        <v>158</v>
      </c>
      <c r="B286" s="10" t="s">
        <v>250</v>
      </c>
      <c r="C286" s="10">
        <v>1</v>
      </c>
      <c r="D286" s="10">
        <v>5</v>
      </c>
      <c r="E28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86" s="10">
        <v>45</v>
      </c>
      <c r="G286" s="11">
        <f>((Таблица1[[#This Row],[Балл]]*Таблица1[[#This Row],[Коэфф]])/Таблица1[[#This Row],[Авторы]])/Таблица1[[#This Row],[Количество аффилиаций]]</f>
        <v>7.2</v>
      </c>
      <c r="H286" s="9" t="s">
        <v>393</v>
      </c>
      <c r="I286" s="10" t="s">
        <v>493</v>
      </c>
      <c r="J286" s="10" t="s">
        <v>494</v>
      </c>
      <c r="K286" s="10">
        <v>1982</v>
      </c>
      <c r="L286" s="10">
        <v>1</v>
      </c>
      <c r="M286" s="10">
        <v>1</v>
      </c>
      <c r="N286" s="10">
        <v>1</v>
      </c>
      <c r="O286" s="10">
        <v>220</v>
      </c>
      <c r="P286" s="12" t="str">
        <f>CONCATENATE(Таблица1[[#This Row],[Ф.И.О.]],"$",Таблица1[[#This Row],[DOI]])</f>
        <v>Жимулев Федор Игоревич$10.15372/GiG2022135</v>
      </c>
      <c r="Q286" s="10">
        <f>SUM(1/(COUNTIF(P:P,Таблица1[[#This Row],[Ф.И.О.+DOI]])))</f>
        <v>1</v>
      </c>
      <c r="R286" s="10">
        <f>SUM(1/(COUNTIF(A:A,Таблица1[[#This Row],[DOI]])))</f>
        <v>0.33333333333333331</v>
      </c>
      <c r="S286" s="9" t="s">
        <v>514</v>
      </c>
      <c r="T286" s="9" t="s">
        <v>776</v>
      </c>
    </row>
    <row r="287" spans="1:20" x14ac:dyDescent="0.25">
      <c r="A287" s="9" t="s">
        <v>158</v>
      </c>
      <c r="B287" s="10" t="s">
        <v>250</v>
      </c>
      <c r="C287" s="10">
        <v>1</v>
      </c>
      <c r="D287" s="10">
        <v>5</v>
      </c>
      <c r="E28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87" s="10">
        <v>45</v>
      </c>
      <c r="G287" s="11">
        <f>((Таблица1[[#This Row],[Балл]]*Таблица1[[#This Row],[Коэфф]])/Таблица1[[#This Row],[Авторы]])/Таблица1[[#This Row],[Количество аффилиаций]]</f>
        <v>7.2</v>
      </c>
      <c r="H287" s="9" t="s">
        <v>472</v>
      </c>
      <c r="I287" s="10" t="s">
        <v>493</v>
      </c>
      <c r="J287" s="10" t="s">
        <v>494</v>
      </c>
      <c r="K287" s="10">
        <v>1981</v>
      </c>
      <c r="L287" s="10">
        <v>1</v>
      </c>
      <c r="M287" s="10"/>
      <c r="N287" s="10">
        <v>0</v>
      </c>
      <c r="O287" s="10">
        <v>212</v>
      </c>
      <c r="P287" s="12" t="str">
        <f>CONCATENATE(Таблица1[[#This Row],[Ф.И.О.]],"$",Таблица1[[#This Row],[DOI]])</f>
        <v>Котляров Алексей Васильевич$10.15372/GiG2022135</v>
      </c>
      <c r="Q287" s="10">
        <f>SUM(1/(COUNTIF(P:P,Таблица1[[#This Row],[Ф.И.О.+DOI]])))</f>
        <v>1</v>
      </c>
      <c r="R287" s="10">
        <f>SUM(1/(COUNTIF(A:A,Таблица1[[#This Row],[DOI]])))</f>
        <v>0.33333333333333331</v>
      </c>
      <c r="S287" s="9" t="s">
        <v>514</v>
      </c>
      <c r="T287" s="9" t="s">
        <v>776</v>
      </c>
    </row>
    <row r="288" spans="1:20" x14ac:dyDescent="0.25">
      <c r="A288" s="9" t="s">
        <v>158</v>
      </c>
      <c r="B288" s="10" t="s">
        <v>250</v>
      </c>
      <c r="C288" s="10">
        <v>1</v>
      </c>
      <c r="D288" s="10">
        <v>5</v>
      </c>
      <c r="E28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288" s="10">
        <v>45</v>
      </c>
      <c r="G288" s="11">
        <f>((Таблица1[[#This Row],[Балл]]*Таблица1[[#This Row],[Коэфф]])/Таблица1[[#This Row],[Авторы]])/Таблица1[[#This Row],[Количество аффилиаций]]</f>
        <v>7.2</v>
      </c>
      <c r="H288" s="9" t="s">
        <v>394</v>
      </c>
      <c r="I288" s="10" t="s">
        <v>489</v>
      </c>
      <c r="J288" s="10" t="s">
        <v>490</v>
      </c>
      <c r="K288" s="10">
        <v>1963</v>
      </c>
      <c r="L288" s="10">
        <v>1</v>
      </c>
      <c r="M288" s="10"/>
      <c r="N288" s="10">
        <v>0</v>
      </c>
      <c r="O288" s="10">
        <v>220</v>
      </c>
      <c r="P288" s="12" t="str">
        <f>CONCATENATE(Таблица1[[#This Row],[Ф.И.О.]],"$",Таблица1[[#This Row],[DOI]])</f>
        <v>Новиков Игорь Станиславович$10.15372/GiG2022135</v>
      </c>
      <c r="Q288" s="10">
        <f>SUM(1/(COUNTIF(P:P,Таблица1[[#This Row],[Ф.И.О.+DOI]])))</f>
        <v>1</v>
      </c>
      <c r="R288" s="10">
        <f>SUM(1/(COUNTIF(A:A,Таблица1[[#This Row],[DOI]])))</f>
        <v>0.33333333333333331</v>
      </c>
      <c r="S288" s="9" t="s">
        <v>514</v>
      </c>
      <c r="T288" s="9" t="s">
        <v>776</v>
      </c>
    </row>
    <row r="289" spans="1:20" x14ac:dyDescent="0.25">
      <c r="A289" s="9" t="s">
        <v>52</v>
      </c>
      <c r="B289" s="10" t="s">
        <v>252</v>
      </c>
      <c r="C289" s="10">
        <v>1</v>
      </c>
      <c r="D289" s="10">
        <v>1</v>
      </c>
      <c r="E28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289" s="10">
        <v>1</v>
      </c>
      <c r="G289" s="10">
        <f>((Таблица1[[#This Row],[Балл]]*Таблица1[[#This Row],[Коэфф]])/Таблица1[[#This Row],[Авторы]])/Таблица1[[#This Row],[Количество аффилиаций]]</f>
        <v>12</v>
      </c>
      <c r="H289" s="9" t="s">
        <v>302</v>
      </c>
      <c r="I289" s="10" t="s">
        <v>497</v>
      </c>
      <c r="J289" s="10" t="s">
        <v>494</v>
      </c>
      <c r="K289" s="10">
        <v>1968</v>
      </c>
      <c r="L289" s="10">
        <v>1</v>
      </c>
      <c r="M289" s="10">
        <v>1</v>
      </c>
      <c r="N289" s="10">
        <v>1</v>
      </c>
      <c r="O289" s="10">
        <v>211</v>
      </c>
      <c r="P289" s="12" t="str">
        <f>CONCATENATE(Таблица1[[#This Row],[Ф.И.О.]],"$",Таблица1[[#This Row],[DOI]])</f>
        <v>Бородина Евгения Викторовна$10.15372/GIPR20220205</v>
      </c>
      <c r="Q289" s="10">
        <f>SUM(1/(COUNTIF(P:P,Таблица1[[#This Row],[Ф.И.О.+DOI]])))</f>
        <v>1</v>
      </c>
      <c r="R289" s="10">
        <f>SUM(1/(COUNTIF(A:A,Таблица1[[#This Row],[DOI]])))</f>
        <v>1</v>
      </c>
      <c r="S289" s="9" t="s">
        <v>546</v>
      </c>
      <c r="T289" s="9" t="s">
        <v>663</v>
      </c>
    </row>
    <row r="290" spans="1:20" x14ac:dyDescent="0.25">
      <c r="A290" s="9" t="s">
        <v>174</v>
      </c>
      <c r="B290" s="10" t="s">
        <v>251</v>
      </c>
      <c r="C290" s="10"/>
      <c r="D290" s="10">
        <v>2</v>
      </c>
      <c r="E29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290" s="10">
        <v>1</v>
      </c>
      <c r="G290" s="10">
        <f>((Таблица1[[#This Row],[Балл]]*Таблица1[[#This Row],[Коэфф]])/Таблица1[[#This Row],[Авторы]])/Таблица1[[#This Row],[Количество аффилиаций]]</f>
        <v>3.5</v>
      </c>
      <c r="H290" s="9" t="s">
        <v>410</v>
      </c>
      <c r="I290" s="10" t="s">
        <v>493</v>
      </c>
      <c r="J290" s="10" t="s">
        <v>494</v>
      </c>
      <c r="K290" s="10">
        <v>1979</v>
      </c>
      <c r="L290" s="10">
        <v>1</v>
      </c>
      <c r="M290" s="10">
        <v>1</v>
      </c>
      <c r="N290" s="10">
        <v>0</v>
      </c>
      <c r="O290" s="10">
        <v>217</v>
      </c>
      <c r="P290" s="12" t="str">
        <f>CONCATENATE(Таблица1[[#This Row],[Ф.И.О.]],"$",Таблица1[[#This Row],[DOI]])</f>
        <v>Сухоруков Василий Петрович$10.17076/geo1652</v>
      </c>
      <c r="Q290" s="10">
        <f>SUM(1/(COUNTIF(P:P,Таблица1[[#This Row],[Ф.И.О.+DOI]])))</f>
        <v>1</v>
      </c>
      <c r="R290" s="10">
        <f>SUM(1/(COUNTIF(A:A,Таблица1[[#This Row],[DOI]])))</f>
        <v>1</v>
      </c>
      <c r="S290" s="9" t="s">
        <v>512</v>
      </c>
      <c r="T290" s="9" t="s">
        <v>794</v>
      </c>
    </row>
    <row r="291" spans="1:20" x14ac:dyDescent="0.25">
      <c r="A291" s="9" t="s">
        <v>53</v>
      </c>
      <c r="B291" s="10" t="s">
        <v>251</v>
      </c>
      <c r="C291" s="10"/>
      <c r="D291" s="10">
        <v>1</v>
      </c>
      <c r="E29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291" s="10">
        <v>1</v>
      </c>
      <c r="G291" s="10">
        <f>((Таблица1[[#This Row],[Балл]]*Таблица1[[#This Row],[Коэфф]])/Таблица1[[#This Row],[Авторы]])/Таблица1[[#This Row],[Количество аффилиаций]]</f>
        <v>7</v>
      </c>
      <c r="H291" s="9" t="s">
        <v>299</v>
      </c>
      <c r="I291" s="10" t="s">
        <v>489</v>
      </c>
      <c r="J291" s="10" t="s">
        <v>490</v>
      </c>
      <c r="K291" s="10">
        <v>1957</v>
      </c>
      <c r="L291" s="10">
        <v>1</v>
      </c>
      <c r="M291" s="10">
        <v>1</v>
      </c>
      <c r="N291" s="10">
        <v>0</v>
      </c>
      <c r="O291" s="10">
        <v>211</v>
      </c>
      <c r="P291" s="12" t="str">
        <f>CONCATENATE(Таблица1[[#This Row],[Ф.И.О.]],"$",Таблица1[[#This Row],[DOI]])</f>
        <v>Туркина Ольга Михайловна$10.17076/geo1658</v>
      </c>
      <c r="Q291" s="10">
        <f>SUM(1/(COUNTIF(P:P,Таблица1[[#This Row],[Ф.И.О.+DOI]])))</f>
        <v>1</v>
      </c>
      <c r="R291" s="10">
        <f>SUM(1/(COUNTIF(A:A,Таблица1[[#This Row],[DOI]])))</f>
        <v>1</v>
      </c>
      <c r="S291" s="9" t="s">
        <v>512</v>
      </c>
      <c r="T291" s="9" t="s">
        <v>664</v>
      </c>
    </row>
    <row r="292" spans="1:20" x14ac:dyDescent="0.25">
      <c r="A292" s="9" t="s">
        <v>10</v>
      </c>
      <c r="B292" s="10" t="s">
        <v>251</v>
      </c>
      <c r="C292" s="10"/>
      <c r="D292" s="10">
        <v>5</v>
      </c>
      <c r="E29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292" s="10">
        <v>1</v>
      </c>
      <c r="G292" s="10">
        <f>((Таблица1[[#This Row],[Балл]]*Таблица1[[#This Row],[Коэфф]])/Таблица1[[#This Row],[Авторы]])/Таблица1[[#This Row],[Количество аффилиаций]]</f>
        <v>1.4</v>
      </c>
      <c r="H292" s="9" t="s">
        <v>269</v>
      </c>
      <c r="I292" s="10" t="s">
        <v>493</v>
      </c>
      <c r="J292" s="10" t="s">
        <v>494</v>
      </c>
      <c r="K292" s="10">
        <v>1979</v>
      </c>
      <c r="L292" s="10">
        <v>1</v>
      </c>
      <c r="M292" s="10"/>
      <c r="N292" s="10">
        <v>0</v>
      </c>
      <c r="O292" s="10">
        <v>440</v>
      </c>
      <c r="P292" s="12" t="str">
        <f>CONCATENATE(Таблица1[[#This Row],[Ф.И.О.]],"$",Таблица1[[#This Row],[DOI]])</f>
        <v>Бабичев Алексей Владимирович$10.17076/geo1678</v>
      </c>
      <c r="Q292" s="10">
        <f>SUM(1/(COUNTIF(P:P,Таблица1[[#This Row],[Ф.И.О.+DOI]])))</f>
        <v>1</v>
      </c>
      <c r="R292" s="10">
        <f>SUM(1/(COUNTIF(A:A,Таблица1[[#This Row],[DOI]])))</f>
        <v>0.2</v>
      </c>
      <c r="S292" s="9" t="s">
        <v>512</v>
      </c>
      <c r="T292" s="9" t="s">
        <v>620</v>
      </c>
    </row>
    <row r="293" spans="1:20" x14ac:dyDescent="0.25">
      <c r="A293" s="9" t="s">
        <v>10</v>
      </c>
      <c r="B293" s="10" t="s">
        <v>251</v>
      </c>
      <c r="C293" s="10"/>
      <c r="D293" s="10">
        <v>5</v>
      </c>
      <c r="E29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293" s="10">
        <v>1</v>
      </c>
      <c r="G293" s="10">
        <f>((Таблица1[[#This Row],[Балл]]*Таблица1[[#This Row],[Коэфф]])/Таблица1[[#This Row],[Авторы]])/Таблица1[[#This Row],[Количество аффилиаций]]</f>
        <v>1.4</v>
      </c>
      <c r="H293" s="9" t="s">
        <v>467</v>
      </c>
      <c r="I293" s="10" t="s">
        <v>489</v>
      </c>
      <c r="J293" s="10" t="s">
        <v>490</v>
      </c>
      <c r="K293" s="10">
        <v>1935</v>
      </c>
      <c r="L293" s="10">
        <v>1</v>
      </c>
      <c r="M293" s="10"/>
      <c r="N293" s="10">
        <v>0</v>
      </c>
      <c r="O293" s="10">
        <v>212</v>
      </c>
      <c r="P293" s="12" t="str">
        <f>CONCATENATE(Таблица1[[#This Row],[Ф.И.О.]],"$",Таблица1[[#This Row],[DOI]])</f>
        <v>Ножкин Александр Дмитриевич$10.17076/geo1678</v>
      </c>
      <c r="Q293" s="10">
        <f>SUM(1/(COUNTIF(P:P,Таблица1[[#This Row],[Ф.И.О.+DOI]])))</f>
        <v>1</v>
      </c>
      <c r="R293" s="10">
        <f>SUM(1/(COUNTIF(A:A,Таблица1[[#This Row],[DOI]])))</f>
        <v>0.2</v>
      </c>
      <c r="S293" s="9" t="s">
        <v>512</v>
      </c>
      <c r="T293" s="9" t="s">
        <v>868</v>
      </c>
    </row>
    <row r="294" spans="1:20" x14ac:dyDescent="0.25">
      <c r="A294" s="9" t="s">
        <v>10</v>
      </c>
      <c r="B294" s="10" t="s">
        <v>251</v>
      </c>
      <c r="C294" s="10"/>
      <c r="D294" s="10">
        <v>5</v>
      </c>
      <c r="E29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294" s="10">
        <v>1</v>
      </c>
      <c r="G294" s="10">
        <f>((Таблица1[[#This Row],[Балл]]*Таблица1[[#This Row],[Коэфф]])/Таблица1[[#This Row],[Авторы]])/Таблица1[[#This Row],[Количество аффилиаций]]</f>
        <v>1.4</v>
      </c>
      <c r="H294" s="9" t="s">
        <v>266</v>
      </c>
      <c r="I294" s="10" t="s">
        <v>496</v>
      </c>
      <c r="J294" s="10" t="s">
        <v>490</v>
      </c>
      <c r="K294" s="10">
        <v>1961</v>
      </c>
      <c r="L294" s="10">
        <v>1</v>
      </c>
      <c r="M294" s="10">
        <v>1</v>
      </c>
      <c r="N294" s="10">
        <v>0</v>
      </c>
      <c r="O294" s="10">
        <v>440</v>
      </c>
      <c r="P294" s="12" t="str">
        <f>CONCATENATE(Таблица1[[#This Row],[Ф.И.О.]],"$",Таблица1[[#This Row],[DOI]])</f>
        <v>Полянский Олег Петрович$10.17076/geo1678</v>
      </c>
      <c r="Q294" s="10">
        <f>SUM(1/(COUNTIF(P:P,Таблица1[[#This Row],[Ф.И.О.+DOI]])))</f>
        <v>1</v>
      </c>
      <c r="R294" s="10">
        <f>SUM(1/(COUNTIF(A:A,Таблица1[[#This Row],[DOI]])))</f>
        <v>0.2</v>
      </c>
      <c r="S294" s="9" t="s">
        <v>512</v>
      </c>
      <c r="T294" s="9" t="s">
        <v>620</v>
      </c>
    </row>
    <row r="295" spans="1:20" x14ac:dyDescent="0.25">
      <c r="A295" s="9" t="s">
        <v>10</v>
      </c>
      <c r="B295" s="10" t="s">
        <v>251</v>
      </c>
      <c r="C295" s="10"/>
      <c r="D295" s="10">
        <v>5</v>
      </c>
      <c r="E29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295" s="10">
        <v>1</v>
      </c>
      <c r="G295" s="10">
        <f>((Таблица1[[#This Row],[Балл]]*Таблица1[[#This Row],[Коэфф]])/Таблица1[[#This Row],[Авторы]])/Таблица1[[#This Row],[Количество аффилиаций]]</f>
        <v>1.4</v>
      </c>
      <c r="H295" s="9" t="s">
        <v>267</v>
      </c>
      <c r="I295" s="10" t="s">
        <v>497</v>
      </c>
      <c r="J295" s="10" t="s">
        <v>494</v>
      </c>
      <c r="K295" s="10">
        <v>1991</v>
      </c>
      <c r="L295" s="10">
        <v>1</v>
      </c>
      <c r="M295" s="10"/>
      <c r="N295" s="10">
        <v>0</v>
      </c>
      <c r="O295" s="10">
        <v>440</v>
      </c>
      <c r="P295" s="12" t="str">
        <f>CONCATENATE(Таблица1[[#This Row],[Ф.И.О.]],"$",Таблица1[[#This Row],[DOI]])</f>
        <v>Семенов Александр Николаевич$10.17076/geo1678</v>
      </c>
      <c r="Q295" s="10">
        <f>SUM(1/(COUNTIF(P:P,Таблица1[[#This Row],[Ф.И.О.+DOI]])))</f>
        <v>1</v>
      </c>
      <c r="R295" s="10">
        <f>SUM(1/(COUNTIF(A:A,Таблица1[[#This Row],[DOI]])))</f>
        <v>0.2</v>
      </c>
      <c r="S295" s="9" t="s">
        <v>512</v>
      </c>
      <c r="T295" s="9" t="s">
        <v>620</v>
      </c>
    </row>
    <row r="296" spans="1:20" x14ac:dyDescent="0.25">
      <c r="A296" s="9" t="s">
        <v>10</v>
      </c>
      <c r="B296" s="10" t="s">
        <v>251</v>
      </c>
      <c r="C296" s="10"/>
      <c r="D296" s="10">
        <v>5</v>
      </c>
      <c r="E29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296" s="10">
        <v>1</v>
      </c>
      <c r="G296" s="10">
        <f>((Таблица1[[#This Row],[Балл]]*Таблица1[[#This Row],[Коэфф]])/Таблица1[[#This Row],[Авторы]])/Таблица1[[#This Row],[Количество аффилиаций]]</f>
        <v>1.4</v>
      </c>
      <c r="H296" s="9" t="s">
        <v>268</v>
      </c>
      <c r="I296" s="10" t="s">
        <v>489</v>
      </c>
      <c r="J296" s="10" t="s">
        <v>490</v>
      </c>
      <c r="K296" s="10">
        <v>1961</v>
      </c>
      <c r="L296" s="10">
        <v>1</v>
      </c>
      <c r="M296" s="10"/>
      <c r="N296" s="10">
        <v>0</v>
      </c>
      <c r="O296" s="10">
        <v>440</v>
      </c>
      <c r="P296" s="12" t="str">
        <f>CONCATENATE(Таблица1[[#This Row],[Ф.И.О.]],"$",Таблица1[[#This Row],[DOI]])</f>
        <v>Сокол Эллина Владимировна$10.17076/geo1678</v>
      </c>
      <c r="Q296" s="10">
        <f>SUM(1/(COUNTIF(P:P,Таблица1[[#This Row],[Ф.И.О.+DOI]])))</f>
        <v>1</v>
      </c>
      <c r="R296" s="10">
        <f>SUM(1/(COUNTIF(A:A,Таблица1[[#This Row],[DOI]])))</f>
        <v>0.2</v>
      </c>
      <c r="S296" s="9" t="s">
        <v>512</v>
      </c>
      <c r="T296" s="9" t="s">
        <v>620</v>
      </c>
    </row>
    <row r="297" spans="1:20" x14ac:dyDescent="0.25">
      <c r="A297" s="9" t="s">
        <v>54</v>
      </c>
      <c r="B297" s="10" t="s">
        <v>252</v>
      </c>
      <c r="C297" s="10">
        <v>1</v>
      </c>
      <c r="D297" s="10">
        <v>5</v>
      </c>
      <c r="E29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297" s="10">
        <v>1</v>
      </c>
      <c r="G297" s="10">
        <f>((Таблица1[[#This Row],[Балл]]*Таблица1[[#This Row],[Коэфф]])/Таблица1[[#This Row],[Авторы]])/Таблица1[[#This Row],[Количество аффилиаций]]</f>
        <v>2.4</v>
      </c>
      <c r="H297" s="9" t="s">
        <v>354</v>
      </c>
      <c r="I297" s="10" t="s">
        <v>493</v>
      </c>
      <c r="J297" s="10" t="s">
        <v>494</v>
      </c>
      <c r="K297" s="10">
        <v>1958</v>
      </c>
      <c r="L297" s="10">
        <v>1</v>
      </c>
      <c r="M297" s="10"/>
      <c r="N297" s="10">
        <v>0</v>
      </c>
      <c r="O297" s="10">
        <v>219</v>
      </c>
      <c r="P297" s="12" t="str">
        <f>CONCATENATE(Таблица1[[#This Row],[Ф.И.О.]],"$",Таблица1[[#This Row],[DOI]])</f>
        <v>Владимиров Владимир Геннадьевич$10.17223/25421379/22/1</v>
      </c>
      <c r="Q297" s="10">
        <f>SUM(1/(COUNTIF(P:P,Таблица1[[#This Row],[Ф.И.О.+DOI]])))</f>
        <v>1</v>
      </c>
      <c r="R297" s="10">
        <f>SUM(1/(COUNTIF(A:A,Таблица1[[#This Row],[DOI]])))</f>
        <v>0.2</v>
      </c>
      <c r="S297" s="9" t="s">
        <v>513</v>
      </c>
      <c r="T297" s="9" t="s">
        <v>719</v>
      </c>
    </row>
    <row r="298" spans="1:20" x14ac:dyDescent="0.25">
      <c r="A298" s="9" t="s">
        <v>54</v>
      </c>
      <c r="B298" s="10" t="s">
        <v>252</v>
      </c>
      <c r="C298" s="10">
        <v>1</v>
      </c>
      <c r="D298" s="10">
        <v>5</v>
      </c>
      <c r="E29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298" s="10">
        <v>1</v>
      </c>
      <c r="G298" s="10">
        <f>((Таблица1[[#This Row],[Балл]]*Таблица1[[#This Row],[Коэфф]])/Таблица1[[#This Row],[Авторы]])/Таблица1[[#This Row],[Количество аффилиаций]]</f>
        <v>2.4</v>
      </c>
      <c r="H298" s="9" t="s">
        <v>355</v>
      </c>
      <c r="I298" s="10" t="s">
        <v>493</v>
      </c>
      <c r="J298" s="10" t="s">
        <v>494</v>
      </c>
      <c r="K298" s="10">
        <v>1978</v>
      </c>
      <c r="L298" s="10">
        <v>1</v>
      </c>
      <c r="M298" s="10">
        <v>1</v>
      </c>
      <c r="N298" s="10">
        <v>1</v>
      </c>
      <c r="O298" s="10">
        <v>219</v>
      </c>
      <c r="P298" s="12" t="str">
        <f>CONCATENATE(Таблица1[[#This Row],[Ф.И.О.]],"$",Таблица1[[#This Row],[DOI]])</f>
        <v>Кармышева Ирина Владимировна$10.17223/25421379/22/1</v>
      </c>
      <c r="Q298" s="10">
        <f>SUM(1/(COUNTIF(P:P,Таблица1[[#This Row],[Ф.И.О.+DOI]])))</f>
        <v>1</v>
      </c>
      <c r="R298" s="10">
        <f>SUM(1/(COUNTIF(A:A,Таблица1[[#This Row],[DOI]])))</f>
        <v>0.2</v>
      </c>
      <c r="S298" s="9" t="s">
        <v>513</v>
      </c>
      <c r="T298" s="9" t="s">
        <v>719</v>
      </c>
    </row>
    <row r="299" spans="1:20" x14ac:dyDescent="0.25">
      <c r="A299" s="9" t="s">
        <v>54</v>
      </c>
      <c r="B299" s="10" t="s">
        <v>252</v>
      </c>
      <c r="C299" s="10">
        <v>1</v>
      </c>
      <c r="D299" s="10">
        <v>5</v>
      </c>
      <c r="E29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299" s="10">
        <v>1</v>
      </c>
      <c r="G299" s="10">
        <f>((Таблица1[[#This Row],[Балл]]*Таблица1[[#This Row],[Коэфф]])/Таблица1[[#This Row],[Авторы]])/Таблица1[[#This Row],[Количество аффилиаций]]</f>
        <v>2.4</v>
      </c>
      <c r="H299" s="9" t="s">
        <v>303</v>
      </c>
      <c r="I299" s="10" t="s">
        <v>493</v>
      </c>
      <c r="J299" s="10" t="s">
        <v>494</v>
      </c>
      <c r="K299" s="10">
        <v>1978</v>
      </c>
      <c r="L299" s="10">
        <v>1</v>
      </c>
      <c r="M299" s="10"/>
      <c r="N299" s="10">
        <v>0</v>
      </c>
      <c r="O299" s="10">
        <v>211</v>
      </c>
      <c r="P299" s="12" t="str">
        <f>CONCATENATE(Таблица1[[#This Row],[Ф.И.О.]],"$",Таблица1[[#This Row],[DOI]])</f>
        <v>Куйбида Максим Леонидович$10.17223/25421379/22/1</v>
      </c>
      <c r="Q299" s="10">
        <f>SUM(1/(COUNTIF(P:P,Таблица1[[#This Row],[Ф.И.О.+DOI]])))</f>
        <v>1</v>
      </c>
      <c r="R299" s="10">
        <f>SUM(1/(COUNTIF(A:A,Таблица1[[#This Row],[DOI]])))</f>
        <v>0.2</v>
      </c>
      <c r="S299" s="9" t="s">
        <v>513</v>
      </c>
      <c r="T299" s="9" t="s">
        <v>665</v>
      </c>
    </row>
    <row r="300" spans="1:20" x14ac:dyDescent="0.25">
      <c r="A300" s="9" t="s">
        <v>54</v>
      </c>
      <c r="B300" s="10" t="s">
        <v>252</v>
      </c>
      <c r="C300" s="10">
        <v>1</v>
      </c>
      <c r="D300" s="10">
        <v>5</v>
      </c>
      <c r="E30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00" s="10">
        <v>1</v>
      </c>
      <c r="G300" s="10">
        <f>((Таблица1[[#This Row],[Балл]]*Таблица1[[#This Row],[Коэфф]])/Таблица1[[#This Row],[Авторы]])/Таблица1[[#This Row],[Количество аффилиаций]]</f>
        <v>2.4</v>
      </c>
      <c r="H300" s="9" t="s">
        <v>345</v>
      </c>
      <c r="I300" s="10" t="s">
        <v>497</v>
      </c>
      <c r="J300" s="10" t="s">
        <v>492</v>
      </c>
      <c r="K300" s="10">
        <v>1982</v>
      </c>
      <c r="L300" s="10">
        <v>1</v>
      </c>
      <c r="M300" s="10"/>
      <c r="N300" s="10">
        <v>0</v>
      </c>
      <c r="O300" s="10">
        <v>775</v>
      </c>
      <c r="P300" s="12" t="str">
        <f>CONCATENATE(Таблица1[[#This Row],[Ф.И.О.]],"$",Таблица1[[#This Row],[DOI]])</f>
        <v>Семенова Дина Валерьевна$10.17223/25421379/22/1</v>
      </c>
      <c r="Q300" s="10">
        <f>SUM(1/(COUNTIF(P:P,Таблица1[[#This Row],[Ф.И.О.+DOI]])))</f>
        <v>1</v>
      </c>
      <c r="R300" s="10">
        <f>SUM(1/(COUNTIF(A:A,Таблица1[[#This Row],[DOI]])))</f>
        <v>0.2</v>
      </c>
      <c r="S300" s="9" t="s">
        <v>513</v>
      </c>
      <c r="T300" s="9" t="s">
        <v>719</v>
      </c>
    </row>
    <row r="301" spans="1:20" x14ac:dyDescent="0.25">
      <c r="A301" s="9" t="s">
        <v>54</v>
      </c>
      <c r="B301" s="10" t="s">
        <v>252</v>
      </c>
      <c r="C301" s="10">
        <v>1</v>
      </c>
      <c r="D301" s="10">
        <v>5</v>
      </c>
      <c r="E30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01" s="10">
        <v>1</v>
      </c>
      <c r="G301" s="10">
        <f>((Таблица1[[#This Row],[Балл]]*Таблица1[[#This Row],[Коэфф]])/Таблица1[[#This Row],[Авторы]])/Таблица1[[#This Row],[Количество аффилиаций]]</f>
        <v>2.4</v>
      </c>
      <c r="H301" s="9" t="s">
        <v>356</v>
      </c>
      <c r="I301" s="10" t="s">
        <v>491</v>
      </c>
      <c r="J301" s="10" t="s">
        <v>492</v>
      </c>
      <c r="K301" s="10">
        <v>1994</v>
      </c>
      <c r="L301" s="10">
        <v>1</v>
      </c>
      <c r="M301" s="10"/>
      <c r="N301" s="10">
        <v>0</v>
      </c>
      <c r="O301" s="10">
        <v>219</v>
      </c>
      <c r="P301" s="12" t="str">
        <f>CONCATENATE(Таблица1[[#This Row],[Ф.И.О.]],"$",Таблица1[[#This Row],[DOI]])</f>
        <v>Яковлев Владислав Александрович$10.17223/25421379/22/1</v>
      </c>
      <c r="Q301" s="10">
        <f>SUM(1/(COUNTIF(P:P,Таблица1[[#This Row],[Ф.И.О.+DOI]])))</f>
        <v>1</v>
      </c>
      <c r="R301" s="10">
        <f>SUM(1/(COUNTIF(A:A,Таблица1[[#This Row],[DOI]])))</f>
        <v>0.2</v>
      </c>
      <c r="S301" s="9" t="s">
        <v>513</v>
      </c>
      <c r="T301" s="9" t="s">
        <v>719</v>
      </c>
    </row>
    <row r="302" spans="1:20" x14ac:dyDescent="0.25">
      <c r="A302" s="9" t="s">
        <v>209</v>
      </c>
      <c r="B302" s="10" t="s">
        <v>252</v>
      </c>
      <c r="C302" s="10">
        <v>1</v>
      </c>
      <c r="D302" s="10">
        <v>2</v>
      </c>
      <c r="E30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02" s="10">
        <v>1</v>
      </c>
      <c r="G302" s="10">
        <f>((Таблица1[[#This Row],[Балл]]*Таблица1[[#This Row],[Коэфф]])/Таблица1[[#This Row],[Авторы]])/Таблица1[[#This Row],[Количество аффилиаций]]</f>
        <v>6</v>
      </c>
      <c r="H302" s="9" t="s">
        <v>447</v>
      </c>
      <c r="I302" s="10" t="s">
        <v>493</v>
      </c>
      <c r="J302" s="10" t="s">
        <v>494</v>
      </c>
      <c r="K302" s="10">
        <v>1991</v>
      </c>
      <c r="L302" s="10">
        <v>1</v>
      </c>
      <c r="M302" s="10">
        <v>1</v>
      </c>
      <c r="N302" s="10">
        <v>1</v>
      </c>
      <c r="O302" s="10">
        <v>224</v>
      </c>
      <c r="P302" s="12" t="str">
        <f>CONCATENATE(Таблица1[[#This Row],[Ф.И.О.]],"$",Таблица1[[#This Row],[DOI]])</f>
        <v>Маликов Дмитрий Геннадьевич$10.17223/25421379/22/6</v>
      </c>
      <c r="Q302" s="10">
        <f>SUM(1/(COUNTIF(P:P,Таблица1[[#This Row],[Ф.И.О.+DOI]])))</f>
        <v>1</v>
      </c>
      <c r="R302" s="10">
        <f>SUM(1/(COUNTIF(A:A,Таблица1[[#This Row],[DOI]])))</f>
        <v>1</v>
      </c>
      <c r="S302" s="9" t="s">
        <v>513</v>
      </c>
      <c r="T302" s="9" t="s">
        <v>837</v>
      </c>
    </row>
    <row r="303" spans="1:20" x14ac:dyDescent="0.25">
      <c r="A303" s="9" t="s">
        <v>175</v>
      </c>
      <c r="B303" s="10" t="s">
        <v>252</v>
      </c>
      <c r="C303" s="10">
        <v>1</v>
      </c>
      <c r="D303" s="10">
        <v>3</v>
      </c>
      <c r="E30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03" s="10">
        <v>1</v>
      </c>
      <c r="G303" s="10">
        <f>((Таблица1[[#This Row],[Балл]]*Таблица1[[#This Row],[Коэфф]])/Таблица1[[#This Row],[Авторы]])/Таблица1[[#This Row],[Количество аффилиаций]]</f>
        <v>4</v>
      </c>
      <c r="H303" s="9" t="s">
        <v>406</v>
      </c>
      <c r="I303" s="10" t="s">
        <v>493</v>
      </c>
      <c r="J303" s="10" t="s">
        <v>494</v>
      </c>
      <c r="K303" s="10">
        <v>1957</v>
      </c>
      <c r="L303" s="10">
        <v>1</v>
      </c>
      <c r="M303" s="10"/>
      <c r="N303" s="10">
        <v>0</v>
      </c>
      <c r="O303" s="10">
        <v>217</v>
      </c>
      <c r="P303" s="12" t="str">
        <f>CONCATENATE(Таблица1[[#This Row],[Ф.И.О.]],"$",Таблица1[[#This Row],[DOI]])</f>
        <v>Боровиков Андрей Александрович$10.17223/25421379/23/1</v>
      </c>
      <c r="Q303" s="10">
        <f>SUM(1/(COUNTIF(P:P,Таблица1[[#This Row],[Ф.И.О.+DOI]])))</f>
        <v>1</v>
      </c>
      <c r="R303" s="10">
        <f>SUM(1/(COUNTIF(A:A,Таблица1[[#This Row],[DOI]])))</f>
        <v>0.5</v>
      </c>
      <c r="S303" s="9" t="s">
        <v>513</v>
      </c>
      <c r="T303" s="9" t="s">
        <v>795</v>
      </c>
    </row>
    <row r="304" spans="1:20" x14ac:dyDescent="0.25">
      <c r="A304" s="9" t="s">
        <v>175</v>
      </c>
      <c r="B304" s="10" t="s">
        <v>252</v>
      </c>
      <c r="C304" s="10">
        <v>1</v>
      </c>
      <c r="D304" s="10">
        <v>3</v>
      </c>
      <c r="E30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04" s="10">
        <v>1</v>
      </c>
      <c r="G304" s="10">
        <f>((Таблица1[[#This Row],[Балл]]*Таблица1[[#This Row],[Коэфф]])/Таблица1[[#This Row],[Авторы]])/Таблица1[[#This Row],[Количество аффилиаций]]</f>
        <v>4</v>
      </c>
      <c r="H304" s="9" t="s">
        <v>405</v>
      </c>
      <c r="I304" s="10" t="s">
        <v>498</v>
      </c>
      <c r="J304" s="10" t="s">
        <v>490</v>
      </c>
      <c r="K304" s="10">
        <v>1957</v>
      </c>
      <c r="L304" s="10">
        <v>1</v>
      </c>
      <c r="M304" s="10"/>
      <c r="N304" s="10">
        <v>0</v>
      </c>
      <c r="O304" s="10">
        <v>217</v>
      </c>
      <c r="P304" s="12" t="str">
        <f>CONCATENATE(Таблица1[[#This Row],[Ф.И.О.]],"$",Таблица1[[#This Row],[DOI]])</f>
        <v>Калинин Юрий Александрович$10.17223/25421379/23/1</v>
      </c>
      <c r="Q304" s="10">
        <f>SUM(1/(COUNTIF(P:P,Таблица1[[#This Row],[Ф.И.О.+DOI]])))</f>
        <v>1</v>
      </c>
      <c r="R304" s="10">
        <f>SUM(1/(COUNTIF(A:A,Таблица1[[#This Row],[DOI]])))</f>
        <v>0.5</v>
      </c>
      <c r="S304" s="9" t="s">
        <v>513</v>
      </c>
      <c r="T304" s="9" t="s">
        <v>795</v>
      </c>
    </row>
    <row r="305" spans="1:20" x14ac:dyDescent="0.25">
      <c r="A305" s="9" t="s">
        <v>176</v>
      </c>
      <c r="B305" s="10" t="s">
        <v>252</v>
      </c>
      <c r="C305" s="10">
        <v>1</v>
      </c>
      <c r="D305" s="10">
        <v>4</v>
      </c>
      <c r="E30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05" s="10">
        <v>1</v>
      </c>
      <c r="G305" s="10">
        <f>((Таблица1[[#This Row],[Балл]]*Таблица1[[#This Row],[Коэфф]])/Таблица1[[#This Row],[Авторы]])/Таблица1[[#This Row],[Количество аффилиаций]]</f>
        <v>3</v>
      </c>
      <c r="H305" s="9" t="s">
        <v>414</v>
      </c>
      <c r="I305" s="10" t="s">
        <v>493</v>
      </c>
      <c r="J305" s="10" t="s">
        <v>494</v>
      </c>
      <c r="K305" s="10">
        <v>1970</v>
      </c>
      <c r="L305" s="10">
        <v>1</v>
      </c>
      <c r="M305" s="10">
        <v>1</v>
      </c>
      <c r="N305" s="10">
        <v>1</v>
      </c>
      <c r="O305" s="10">
        <v>214</v>
      </c>
      <c r="P305" s="12" t="str">
        <f>CONCATENATE(Таблица1[[#This Row],[Ф.И.О.]],"$",Таблица1[[#This Row],[DOI]])</f>
        <v>Колпаков Владислав Владимирович$10.17223/25421379/23/2</v>
      </c>
      <c r="Q305" s="10">
        <f>SUM(1/(COUNTIF(P:P,Таблица1[[#This Row],[Ф.И.О.+DOI]])))</f>
        <v>1</v>
      </c>
      <c r="R305" s="10">
        <f>SUM(1/(COUNTIF(A:A,Таблица1[[#This Row],[DOI]])))</f>
        <v>0.33333333333333331</v>
      </c>
      <c r="S305" s="9" t="s">
        <v>513</v>
      </c>
      <c r="T305" s="9" t="s">
        <v>796</v>
      </c>
    </row>
    <row r="306" spans="1:20" x14ac:dyDescent="0.25">
      <c r="A306" s="9" t="s">
        <v>176</v>
      </c>
      <c r="B306" s="10" t="s">
        <v>252</v>
      </c>
      <c r="C306" s="10">
        <v>1</v>
      </c>
      <c r="D306" s="10">
        <v>4</v>
      </c>
      <c r="E30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06" s="10">
        <v>1</v>
      </c>
      <c r="G306" s="10">
        <f>((Таблица1[[#This Row],[Балл]]*Таблица1[[#This Row],[Коэфф]])/Таблица1[[#This Row],[Авторы]])/Таблица1[[#This Row],[Количество аффилиаций]]</f>
        <v>1.5</v>
      </c>
      <c r="H306" s="9" t="s">
        <v>402</v>
      </c>
      <c r="I306" s="10" t="s">
        <v>493</v>
      </c>
      <c r="J306" s="10" t="s">
        <v>494</v>
      </c>
      <c r="K306" s="10">
        <v>1983</v>
      </c>
      <c r="L306" s="10">
        <v>2</v>
      </c>
      <c r="M306" s="10"/>
      <c r="N306" s="10">
        <v>0</v>
      </c>
      <c r="O306" s="10">
        <v>214</v>
      </c>
      <c r="P306" s="12" t="str">
        <f>CONCATENATE(Таблица1[[#This Row],[Ф.И.О.]],"$",Таблица1[[#This Row],[DOI]])</f>
        <v>Неволько Петр Александрович$10.17223/25421379/23/2</v>
      </c>
      <c r="Q306" s="10">
        <f>SUM(1/(COUNTIF(P:P,Таблица1[[#This Row],[Ф.И.О.+DOI]])))</f>
        <v>1</v>
      </c>
      <c r="R306" s="10">
        <f>SUM(1/(COUNTIF(A:A,Таблица1[[#This Row],[DOI]])))</f>
        <v>0.33333333333333331</v>
      </c>
      <c r="S306" s="9" t="s">
        <v>513</v>
      </c>
      <c r="T306" s="9" t="s">
        <v>796</v>
      </c>
    </row>
    <row r="307" spans="1:20" x14ac:dyDescent="0.25">
      <c r="A307" s="9" t="s">
        <v>176</v>
      </c>
      <c r="B307" s="10" t="s">
        <v>252</v>
      </c>
      <c r="C307" s="10">
        <v>1</v>
      </c>
      <c r="D307" s="10">
        <v>4</v>
      </c>
      <c r="E30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07" s="10">
        <v>1</v>
      </c>
      <c r="G307" s="10">
        <f>((Таблица1[[#This Row],[Балл]]*Таблица1[[#This Row],[Коэфф]])/Таблица1[[#This Row],[Авторы]])/Таблица1[[#This Row],[Количество аффилиаций]]</f>
        <v>3</v>
      </c>
      <c r="H307" s="9" t="s">
        <v>415</v>
      </c>
      <c r="I307" s="10" t="s">
        <v>493</v>
      </c>
      <c r="J307" s="10" t="s">
        <v>494</v>
      </c>
      <c r="K307" s="10">
        <v>1987</v>
      </c>
      <c r="L307" s="10">
        <v>1</v>
      </c>
      <c r="M307" s="10"/>
      <c r="N307" s="10">
        <v>0</v>
      </c>
      <c r="O307" s="10">
        <v>217</v>
      </c>
      <c r="P307" s="12" t="str">
        <f>CONCATENATE(Таблица1[[#This Row],[Ф.И.О.]],"$",Таблица1[[#This Row],[DOI]])</f>
        <v>Редин Юрий Олегович$10.17223/25421379/23/2</v>
      </c>
      <c r="Q307" s="10">
        <f>SUM(1/(COUNTIF(P:P,Таблица1[[#This Row],[Ф.И.О.+DOI]])))</f>
        <v>1</v>
      </c>
      <c r="R307" s="10">
        <f>SUM(1/(COUNTIF(A:A,Таблица1[[#This Row],[DOI]])))</f>
        <v>0.33333333333333331</v>
      </c>
      <c r="S307" s="9" t="s">
        <v>513</v>
      </c>
      <c r="T307" s="9" t="s">
        <v>797</v>
      </c>
    </row>
    <row r="308" spans="1:20" x14ac:dyDescent="0.25">
      <c r="A308" s="9" t="s">
        <v>229</v>
      </c>
      <c r="B308" s="10" t="s">
        <v>252</v>
      </c>
      <c r="C308" s="10">
        <v>1</v>
      </c>
      <c r="D308" s="10">
        <v>2</v>
      </c>
      <c r="E30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08" s="10">
        <v>1</v>
      </c>
      <c r="G308" s="10">
        <f>((Таблица1[[#This Row],[Балл]]*Таблица1[[#This Row],[Коэфф]])/Таблица1[[#This Row],[Авторы]])/Таблица1[[#This Row],[Количество аффилиаций]]</f>
        <v>6</v>
      </c>
      <c r="H308" s="9" t="s">
        <v>309</v>
      </c>
      <c r="I308" s="10" t="s">
        <v>496</v>
      </c>
      <c r="J308" s="10" t="s">
        <v>490</v>
      </c>
      <c r="K308" s="10">
        <v>1973</v>
      </c>
      <c r="L308" s="10">
        <v>1</v>
      </c>
      <c r="M308" s="10">
        <v>1</v>
      </c>
      <c r="N308" s="10">
        <v>1</v>
      </c>
      <c r="O308" s="10">
        <v>445</v>
      </c>
      <c r="P308" s="12" t="str">
        <f>CONCATENATE(Таблица1[[#This Row],[Ф.И.О.]],"$",Таблица1[[#This Row],[DOI]])</f>
        <v>Кирдяшкин Алексей Анатольевич$10.17223/25421379/23/3</v>
      </c>
      <c r="Q308" s="10">
        <f>SUM(1/(COUNTIF(P:P,Таблица1[[#This Row],[Ф.И.О.+DOI]])))</f>
        <v>1</v>
      </c>
      <c r="R308" s="10">
        <f>SUM(1/(COUNTIF(A:A,Таблица1[[#This Row],[DOI]])))</f>
        <v>1</v>
      </c>
      <c r="S308" s="9" t="s">
        <v>513</v>
      </c>
      <c r="T308" s="9" t="s">
        <v>869</v>
      </c>
    </row>
    <row r="309" spans="1:20" x14ac:dyDescent="0.25">
      <c r="A309" s="9" t="s">
        <v>230</v>
      </c>
      <c r="B309" s="10" t="s">
        <v>252</v>
      </c>
      <c r="C309" s="10">
        <v>1</v>
      </c>
      <c r="D309" s="10">
        <v>4</v>
      </c>
      <c r="E30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09" s="10">
        <v>1</v>
      </c>
      <c r="G309" s="10">
        <f>((Таблица1[[#This Row],[Балл]]*Таблица1[[#This Row],[Коэфф]])/Таблица1[[#This Row],[Авторы]])/Таблица1[[#This Row],[Количество аффилиаций]]</f>
        <v>1.5</v>
      </c>
      <c r="H309" s="9" t="s">
        <v>472</v>
      </c>
      <c r="I309" s="10" t="s">
        <v>493</v>
      </c>
      <c r="J309" s="10" t="s">
        <v>494</v>
      </c>
      <c r="K309" s="10">
        <v>1981</v>
      </c>
      <c r="L309" s="10">
        <v>2</v>
      </c>
      <c r="M309" s="10"/>
      <c r="N309" s="10">
        <v>0</v>
      </c>
      <c r="O309" s="10">
        <v>212</v>
      </c>
      <c r="P309" s="12" t="str">
        <f>CONCATENATE(Таблица1[[#This Row],[Ф.И.О.]],"$",Таблица1[[#This Row],[DOI]])</f>
        <v>Котляров Алексей Васильевич$10.17223/25421379/23/4</v>
      </c>
      <c r="Q309" s="10">
        <f>SUM(1/(COUNTIF(P:P,Таблица1[[#This Row],[Ф.И.О.+DOI]])))</f>
        <v>1</v>
      </c>
      <c r="R309" s="10">
        <f>SUM(1/(COUNTIF(A:A,Таблица1[[#This Row],[DOI]])))</f>
        <v>0.5</v>
      </c>
      <c r="S309" s="9" t="s">
        <v>513</v>
      </c>
      <c r="T309" s="9" t="s">
        <v>870</v>
      </c>
    </row>
    <row r="310" spans="1:20" x14ac:dyDescent="0.25">
      <c r="A310" s="9" t="s">
        <v>230</v>
      </c>
      <c r="B310" s="10" t="s">
        <v>252</v>
      </c>
      <c r="C310" s="10">
        <v>1</v>
      </c>
      <c r="D310" s="10">
        <v>4</v>
      </c>
      <c r="E31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10" s="10">
        <v>1</v>
      </c>
      <c r="G310" s="10">
        <f>((Таблица1[[#This Row],[Балл]]*Таблица1[[#This Row],[Коэфф]])/Таблица1[[#This Row],[Авторы]])/Таблица1[[#This Row],[Количество аффилиаций]]</f>
        <v>1</v>
      </c>
      <c r="H310" s="9" t="s">
        <v>473</v>
      </c>
      <c r="I310" s="10" t="s">
        <v>498</v>
      </c>
      <c r="J310" s="10" t="s">
        <v>490</v>
      </c>
      <c r="K310" s="10">
        <v>1952</v>
      </c>
      <c r="L310" s="10">
        <v>3</v>
      </c>
      <c r="M310" s="10">
        <v>1</v>
      </c>
      <c r="N310" s="10">
        <v>1</v>
      </c>
      <c r="O310" s="10">
        <v>212</v>
      </c>
      <c r="P310" s="12" t="str">
        <f>CONCATENATE(Таблица1[[#This Row],[Ф.И.О.]],"$",Таблица1[[#This Row],[DOI]])</f>
        <v>Симонов Владимир Александрович$10.17223/25421379/23/4</v>
      </c>
      <c r="Q310" s="10">
        <f>SUM(1/(COUNTIF(P:P,Таблица1[[#This Row],[Ф.И.О.+DOI]])))</f>
        <v>1</v>
      </c>
      <c r="R310" s="10">
        <f>SUM(1/(COUNTIF(A:A,Таблица1[[#This Row],[DOI]])))</f>
        <v>0.5</v>
      </c>
      <c r="S310" s="9" t="s">
        <v>513</v>
      </c>
      <c r="T310" s="9" t="s">
        <v>870</v>
      </c>
    </row>
    <row r="311" spans="1:20" x14ac:dyDescent="0.25">
      <c r="A311" s="9" t="s">
        <v>55</v>
      </c>
      <c r="B311" s="10" t="s">
        <v>252</v>
      </c>
      <c r="C311" s="10">
        <v>1</v>
      </c>
      <c r="D311" s="10">
        <v>7</v>
      </c>
      <c r="E31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11" s="10">
        <v>1</v>
      </c>
      <c r="G311" s="10">
        <f>((Таблица1[[#This Row],[Балл]]*Таблица1[[#This Row],[Коэфф]])/Таблица1[[#This Row],[Авторы]])/Таблица1[[#This Row],[Количество аффилиаций]]</f>
        <v>1.7142857142857142</v>
      </c>
      <c r="H311" s="9" t="s">
        <v>416</v>
      </c>
      <c r="I311" s="10" t="s">
        <v>493</v>
      </c>
      <c r="J311" s="10" t="s">
        <v>494</v>
      </c>
      <c r="K311" s="10">
        <v>1957</v>
      </c>
      <c r="L311" s="10">
        <v>1</v>
      </c>
      <c r="M311" s="10"/>
      <c r="N311" s="10">
        <v>0</v>
      </c>
      <c r="O311" s="10">
        <v>217</v>
      </c>
      <c r="P311" s="12" t="str">
        <f>CONCATENATE(Таблица1[[#This Row],[Ф.И.О.]],"$",Таблица1[[#This Row],[DOI]])</f>
        <v>Гора Марина Павловна$10.17223/25421379/23/5</v>
      </c>
      <c r="Q311" s="10">
        <f>SUM(1/(COUNTIF(P:P,Таблица1[[#This Row],[Ф.И.О.+DOI]])))</f>
        <v>1</v>
      </c>
      <c r="R311" s="10">
        <f>SUM(1/(COUNTIF(A:A,Таблица1[[#This Row],[DOI]])))</f>
        <v>0.2</v>
      </c>
      <c r="S311" s="9" t="s">
        <v>513</v>
      </c>
      <c r="T311" s="9" t="s">
        <v>798</v>
      </c>
    </row>
    <row r="312" spans="1:20" x14ac:dyDescent="0.25">
      <c r="A312" s="9" t="s">
        <v>55</v>
      </c>
      <c r="B312" s="10" t="s">
        <v>252</v>
      </c>
      <c r="C312" s="10">
        <v>1</v>
      </c>
      <c r="D312" s="10">
        <v>7</v>
      </c>
      <c r="E31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12" s="10">
        <v>1</v>
      </c>
      <c r="G312" s="10">
        <f>((Таблица1[[#This Row],[Балл]]*Таблица1[[#This Row],[Коэфф]])/Таблица1[[#This Row],[Авторы]])/Таблица1[[#This Row],[Количество аффилиаций]]</f>
        <v>1.7142857142857142</v>
      </c>
      <c r="H312" s="9" t="s">
        <v>407</v>
      </c>
      <c r="I312" s="10" t="s">
        <v>493</v>
      </c>
      <c r="J312" s="10" t="s">
        <v>494</v>
      </c>
      <c r="K312" s="10">
        <v>1963</v>
      </c>
      <c r="L312" s="10">
        <v>1</v>
      </c>
      <c r="M312" s="10"/>
      <c r="N312" s="10">
        <v>0</v>
      </c>
      <c r="O312" s="10">
        <v>217</v>
      </c>
      <c r="P312" s="12" t="str">
        <f>CONCATENATE(Таблица1[[#This Row],[Ф.И.О.]],"$",Таблица1[[#This Row],[DOI]])</f>
        <v>Житова Людмила Михайловна$10.17223/25421379/23/5</v>
      </c>
      <c r="Q312" s="10">
        <f>SUM(1/(COUNTIF(P:P,Таблица1[[#This Row],[Ф.И.О.+DOI]])))</f>
        <v>1</v>
      </c>
      <c r="R312" s="10">
        <f>SUM(1/(COUNTIF(A:A,Таблица1[[#This Row],[DOI]])))</f>
        <v>0.2</v>
      </c>
      <c r="S312" s="9" t="s">
        <v>513</v>
      </c>
      <c r="T312" s="9" t="s">
        <v>798</v>
      </c>
    </row>
    <row r="313" spans="1:20" x14ac:dyDescent="0.25">
      <c r="A313" s="9" t="s">
        <v>55</v>
      </c>
      <c r="B313" s="10" t="s">
        <v>252</v>
      </c>
      <c r="C313" s="10">
        <v>1</v>
      </c>
      <c r="D313" s="10">
        <v>5</v>
      </c>
      <c r="E31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13" s="10">
        <v>1</v>
      </c>
      <c r="G313" s="10">
        <f>((Таблица1[[#This Row],[Балл]]*Таблица1[[#This Row],[Коэфф]])/Таблица1[[#This Row],[Авторы]])/Таблица1[[#This Row],[Количество аффилиаций]]</f>
        <v>1.2</v>
      </c>
      <c r="H313" s="9" t="s">
        <v>295</v>
      </c>
      <c r="I313" s="10" t="s">
        <v>498</v>
      </c>
      <c r="J313" s="10" t="s">
        <v>490</v>
      </c>
      <c r="K313" s="10">
        <v>1953</v>
      </c>
      <c r="L313" s="10">
        <v>2</v>
      </c>
      <c r="M313" s="10"/>
      <c r="N313" s="10">
        <v>0</v>
      </c>
      <c r="O313" s="10">
        <v>211</v>
      </c>
      <c r="P313" s="12" t="str">
        <f>CONCATENATE(Таблица1[[#This Row],[Ф.И.О.]],"$",Таблица1[[#This Row],[DOI]])</f>
        <v>Изох Андрей Эмильевич$10.17223/25421379/23/5</v>
      </c>
      <c r="Q313" s="10">
        <f>SUM(1/(COUNTIF(P:P,Таблица1[[#This Row],[Ф.И.О.+DOI]])))</f>
        <v>1</v>
      </c>
      <c r="R313" s="10">
        <f>SUM(1/(COUNTIF(A:A,Таблица1[[#This Row],[DOI]])))</f>
        <v>0.2</v>
      </c>
      <c r="S313" s="9" t="s">
        <v>513</v>
      </c>
      <c r="T313" s="9" t="s">
        <v>666</v>
      </c>
    </row>
    <row r="314" spans="1:20" x14ac:dyDescent="0.25">
      <c r="A314" s="9" t="s">
        <v>55</v>
      </c>
      <c r="B314" s="10" t="s">
        <v>252</v>
      </c>
      <c r="C314" s="10">
        <v>1</v>
      </c>
      <c r="D314" s="10">
        <v>8</v>
      </c>
      <c r="E31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14" s="10">
        <v>1</v>
      </c>
      <c r="G314" s="10">
        <f>((Таблица1[[#This Row],[Балл]]*Таблица1[[#This Row],[Коэфф]])/Таблица1[[#This Row],[Авторы]])/Таблица1[[#This Row],[Количество аффилиаций]]</f>
        <v>1.5</v>
      </c>
      <c r="H314" s="9" t="s">
        <v>304</v>
      </c>
      <c r="I314" s="10" t="s">
        <v>491</v>
      </c>
      <c r="J314" s="10" t="s">
        <v>494</v>
      </c>
      <c r="K314" s="10">
        <v>1971</v>
      </c>
      <c r="L314" s="10">
        <v>1</v>
      </c>
      <c r="M314" s="10"/>
      <c r="N314" s="10">
        <v>0</v>
      </c>
      <c r="O314" s="10">
        <v>211</v>
      </c>
      <c r="P314" s="12" t="str">
        <f>CONCATENATE(Таблица1[[#This Row],[Ф.И.О.]],"$",Таблица1[[#This Row],[DOI]])</f>
        <v>Калугин Валерий Михайлович$10.17223/25421379/23/5</v>
      </c>
      <c r="Q314" s="10">
        <f>SUM(1/(COUNTIF(P:P,Таблица1[[#This Row],[Ф.И.О.+DOI]])))</f>
        <v>1</v>
      </c>
      <c r="R314" s="10">
        <f>SUM(1/(COUNTIF(A:A,Таблица1[[#This Row],[DOI]])))</f>
        <v>0.2</v>
      </c>
      <c r="S314" s="9" t="s">
        <v>513</v>
      </c>
      <c r="T314" s="9" t="s">
        <v>666</v>
      </c>
    </row>
    <row r="315" spans="1:20" x14ac:dyDescent="0.25">
      <c r="A315" s="9" t="s">
        <v>55</v>
      </c>
      <c r="B315" s="10" t="s">
        <v>252</v>
      </c>
      <c r="C315" s="10">
        <v>1</v>
      </c>
      <c r="D315" s="10">
        <v>7</v>
      </c>
      <c r="E31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15" s="10">
        <v>1</v>
      </c>
      <c r="G315" s="10">
        <f>((Таблица1[[#This Row],[Балл]]*Таблица1[[#This Row],[Коэфф]])/Таблица1[[#This Row],[Авторы]])/Таблица1[[#This Row],[Количество аффилиаций]]</f>
        <v>1.7142857142857142</v>
      </c>
      <c r="H315" s="9" t="s">
        <v>417</v>
      </c>
      <c r="I315" s="10" t="s">
        <v>493</v>
      </c>
      <c r="J315" s="10" t="s">
        <v>494</v>
      </c>
      <c r="K315" s="10">
        <v>1961</v>
      </c>
      <c r="L315" s="10">
        <v>1</v>
      </c>
      <c r="M315" s="10"/>
      <c r="N315" s="10">
        <v>0</v>
      </c>
      <c r="O315" s="10">
        <v>217</v>
      </c>
      <c r="P315" s="12" t="str">
        <f>CONCATENATE(Таблица1[[#This Row],[Ф.И.О.]],"$",Таблица1[[#This Row],[DOI]])</f>
        <v>Шевко Артем Яковлевич$10.17223/25421379/23/5</v>
      </c>
      <c r="Q315" s="10">
        <f>SUM(1/(COUNTIF(P:P,Таблица1[[#This Row],[Ф.И.О.+DOI]])))</f>
        <v>1</v>
      </c>
      <c r="R315" s="10">
        <f>SUM(1/(COUNTIF(A:A,Таблица1[[#This Row],[DOI]])))</f>
        <v>0.2</v>
      </c>
      <c r="S315" s="9" t="s">
        <v>513</v>
      </c>
      <c r="T315" s="9" t="s">
        <v>798</v>
      </c>
    </row>
    <row r="316" spans="1:20" x14ac:dyDescent="0.25">
      <c r="A316" s="9" t="s">
        <v>105</v>
      </c>
      <c r="B316" s="10" t="s">
        <v>252</v>
      </c>
      <c r="C316" s="10">
        <v>1</v>
      </c>
      <c r="D316" s="10">
        <v>8</v>
      </c>
      <c r="E31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16" s="10">
        <v>1</v>
      </c>
      <c r="G316" s="10">
        <f>((Таблица1[[#This Row],[Балл]]*Таблица1[[#This Row],[Коэфф]])/Таблица1[[#This Row],[Авторы]])/Таблица1[[#This Row],[Количество аффилиаций]]</f>
        <v>0.75</v>
      </c>
      <c r="H316" s="9" t="s">
        <v>423</v>
      </c>
      <c r="I316" s="10" t="s">
        <v>496</v>
      </c>
      <c r="J316" s="10" t="s">
        <v>490</v>
      </c>
      <c r="K316" s="10">
        <v>1976</v>
      </c>
      <c r="L316" s="10">
        <v>2</v>
      </c>
      <c r="M316" s="10">
        <v>1</v>
      </c>
      <c r="N316" s="10">
        <v>1</v>
      </c>
      <c r="O316" s="10">
        <v>215</v>
      </c>
      <c r="P316" s="12" t="str">
        <f>CONCATENATE(Таблица1[[#This Row],[Ф.И.О.]],"$",Таблица1[[#This Row],[DOI]])</f>
        <v>Дорошкевич Анна Геннадьевна$10.17223/25421379/24/1</v>
      </c>
      <c r="Q316" s="10">
        <f>SUM(1/(COUNTIF(P:P,Таблица1[[#This Row],[Ф.И.О.+DOI]])))</f>
        <v>1</v>
      </c>
      <c r="R316" s="10">
        <f>SUM(1/(COUNTIF(A:A,Таблица1[[#This Row],[DOI]])))</f>
        <v>0.16666666666666666</v>
      </c>
      <c r="S316" s="9" t="s">
        <v>513</v>
      </c>
      <c r="T316" s="9" t="s">
        <v>820</v>
      </c>
    </row>
    <row r="317" spans="1:20" x14ac:dyDescent="0.25">
      <c r="A317" s="9" t="s">
        <v>105</v>
      </c>
      <c r="B317" s="10" t="s">
        <v>252</v>
      </c>
      <c r="C317" s="10">
        <v>1</v>
      </c>
      <c r="D317" s="10">
        <v>8</v>
      </c>
      <c r="E31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17" s="10">
        <v>1</v>
      </c>
      <c r="G317" s="10">
        <f>((Таблица1[[#This Row],[Балл]]*Таблица1[[#This Row],[Коэфф]])/Таблица1[[#This Row],[Авторы]])/Таблица1[[#This Row],[Количество аффилиаций]]</f>
        <v>0.75</v>
      </c>
      <c r="H317" s="9" t="s">
        <v>434</v>
      </c>
      <c r="I317" s="10" t="s">
        <v>495</v>
      </c>
      <c r="J317" s="10" t="s">
        <v>492</v>
      </c>
      <c r="K317" s="10">
        <v>1998</v>
      </c>
      <c r="L317" s="10">
        <v>2</v>
      </c>
      <c r="M317" s="10"/>
      <c r="N317" s="10">
        <v>0</v>
      </c>
      <c r="O317" s="10">
        <v>215</v>
      </c>
      <c r="P317" s="12" t="str">
        <f>CONCATENATE(Таблица1[[#This Row],[Ф.И.О.]],"$",Таблица1[[#This Row],[DOI]])</f>
        <v>Зубакова Елизавета Анатольевна$10.17223/25421379/24/1</v>
      </c>
      <c r="Q317" s="10">
        <f>SUM(1/(COUNTIF(P:P,Таблица1[[#This Row],[Ф.И.О.+DOI]])))</f>
        <v>1</v>
      </c>
      <c r="R317" s="10">
        <f>SUM(1/(COUNTIF(A:A,Таблица1[[#This Row],[DOI]])))</f>
        <v>0.16666666666666666</v>
      </c>
      <c r="S317" s="9" t="s">
        <v>513</v>
      </c>
      <c r="T317" s="9" t="s">
        <v>820</v>
      </c>
    </row>
    <row r="318" spans="1:20" x14ac:dyDescent="0.25">
      <c r="A318" s="9" t="s">
        <v>105</v>
      </c>
      <c r="B318" s="10" t="s">
        <v>252</v>
      </c>
      <c r="C318" s="10">
        <v>1</v>
      </c>
      <c r="D318" s="10">
        <v>8</v>
      </c>
      <c r="E31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18" s="10">
        <v>1</v>
      </c>
      <c r="G318" s="10">
        <f>((Таблица1[[#This Row],[Балл]]*Таблица1[[#This Row],[Коэфф]])/Таблица1[[#This Row],[Авторы]])/Таблица1[[#This Row],[Количество аффилиаций]]</f>
        <v>1.5</v>
      </c>
      <c r="H318" s="9" t="s">
        <v>424</v>
      </c>
      <c r="I318" s="10" t="s">
        <v>493</v>
      </c>
      <c r="J318" s="10" t="s">
        <v>494</v>
      </c>
      <c r="K318" s="10">
        <v>1982</v>
      </c>
      <c r="L318" s="10">
        <v>1</v>
      </c>
      <c r="M318" s="10"/>
      <c r="N318" s="10">
        <v>0</v>
      </c>
      <c r="O318" s="10">
        <v>215</v>
      </c>
      <c r="P318" s="12" t="str">
        <f>CONCATENATE(Таблица1[[#This Row],[Ф.И.О.]],"$",Таблица1[[#This Row],[DOI]])</f>
        <v>Избродин Иван Александрович$10.17223/25421379/24/1</v>
      </c>
      <c r="Q318" s="10">
        <f>SUM(1/(COUNTIF(P:P,Таблица1[[#This Row],[Ф.И.О.+DOI]])))</f>
        <v>1</v>
      </c>
      <c r="R318" s="10">
        <f>SUM(1/(COUNTIF(A:A,Таблица1[[#This Row],[DOI]])))</f>
        <v>0.16666666666666666</v>
      </c>
      <c r="S318" s="9" t="s">
        <v>513</v>
      </c>
      <c r="T318" s="9" t="s">
        <v>820</v>
      </c>
    </row>
    <row r="319" spans="1:20" x14ac:dyDescent="0.25">
      <c r="A319" s="9" t="s">
        <v>105</v>
      </c>
      <c r="B319" s="10" t="s">
        <v>252</v>
      </c>
      <c r="C319" s="10">
        <v>1</v>
      </c>
      <c r="D319" s="10">
        <v>8</v>
      </c>
      <c r="E31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19" s="10">
        <v>1</v>
      </c>
      <c r="G319" s="10">
        <f>((Таблица1[[#This Row],[Балл]]*Таблица1[[#This Row],[Коэфф]])/Таблица1[[#This Row],[Авторы]])/Таблица1[[#This Row],[Количество аффилиаций]]</f>
        <v>1.5</v>
      </c>
      <c r="H319" s="9" t="s">
        <v>347</v>
      </c>
      <c r="I319" s="10" t="s">
        <v>491</v>
      </c>
      <c r="J319" s="10" t="s">
        <v>492</v>
      </c>
      <c r="K319" s="10">
        <v>1986</v>
      </c>
      <c r="L319" s="10">
        <v>1</v>
      </c>
      <c r="M319" s="10"/>
      <c r="N319" s="10">
        <v>0</v>
      </c>
      <c r="O319" s="10">
        <v>775</v>
      </c>
      <c r="P319" s="12" t="str">
        <f>CONCATENATE(Таблица1[[#This Row],[Ф.И.О.]],"$",Таблица1[[#This Row],[DOI]])</f>
        <v>Пономарчук Антон Викторович$10.17223/25421379/24/1</v>
      </c>
      <c r="Q319" s="10">
        <f>SUM(1/(COUNTIF(P:P,Таблица1[[#This Row],[Ф.И.О.+DOI]])))</f>
        <v>1</v>
      </c>
      <c r="R319" s="10">
        <f>SUM(1/(COUNTIF(A:A,Таблица1[[#This Row],[DOI]])))</f>
        <v>0.16666666666666666</v>
      </c>
      <c r="S319" s="9" t="s">
        <v>513</v>
      </c>
      <c r="T319" s="9" t="s">
        <v>720</v>
      </c>
    </row>
    <row r="320" spans="1:20" x14ac:dyDescent="0.25">
      <c r="A320" s="9" t="s">
        <v>105</v>
      </c>
      <c r="B320" s="10" t="s">
        <v>252</v>
      </c>
      <c r="C320" s="10">
        <v>1</v>
      </c>
      <c r="D320" s="10">
        <v>8</v>
      </c>
      <c r="E32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20" s="10">
        <v>1</v>
      </c>
      <c r="G320" s="10">
        <f>((Таблица1[[#This Row],[Балл]]*Таблица1[[#This Row],[Коэфф]])/Таблица1[[#This Row],[Авторы]])/Таблица1[[#This Row],[Количество аффилиаций]]</f>
        <v>0.75</v>
      </c>
      <c r="H320" s="9" t="s">
        <v>432</v>
      </c>
      <c r="I320" s="10" t="s">
        <v>493</v>
      </c>
      <c r="J320" s="10" t="s">
        <v>494</v>
      </c>
      <c r="K320" s="10">
        <v>1987</v>
      </c>
      <c r="L320" s="10">
        <v>2</v>
      </c>
      <c r="M320" s="10"/>
      <c r="N320" s="10">
        <v>0</v>
      </c>
      <c r="O320" s="10">
        <v>215</v>
      </c>
      <c r="P320" s="12" t="str">
        <f>CONCATENATE(Таблица1[[#This Row],[Ф.И.О.]],"$",Таблица1[[#This Row],[DOI]])</f>
        <v>Прокопьев Илья Романович$10.17223/25421379/24/1</v>
      </c>
      <c r="Q320" s="10">
        <f>SUM(1/(COUNTIF(P:P,Таблица1[[#This Row],[Ф.И.О.+DOI]])))</f>
        <v>1</v>
      </c>
      <c r="R320" s="10">
        <f>SUM(1/(COUNTIF(A:A,Таблица1[[#This Row],[DOI]])))</f>
        <v>0.16666666666666666</v>
      </c>
      <c r="S320" s="9" t="s">
        <v>513</v>
      </c>
      <c r="T320" s="9" t="s">
        <v>820</v>
      </c>
    </row>
    <row r="321" spans="1:20" x14ac:dyDescent="0.25">
      <c r="A321" s="9" t="s">
        <v>105</v>
      </c>
      <c r="B321" s="10" t="s">
        <v>252</v>
      </c>
      <c r="C321" s="10">
        <v>1</v>
      </c>
      <c r="D321" s="10">
        <v>8</v>
      </c>
      <c r="E32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21" s="10">
        <v>1</v>
      </c>
      <c r="G321" s="10">
        <f>((Таблица1[[#This Row],[Балл]]*Таблица1[[#This Row],[Коэфф]])/Таблица1[[#This Row],[Авторы]])/Таблица1[[#This Row],[Количество аффилиаций]]</f>
        <v>1.5</v>
      </c>
      <c r="H321" s="9" t="s">
        <v>455</v>
      </c>
      <c r="I321" s="10" t="s">
        <v>493</v>
      </c>
      <c r="J321" s="10" t="s">
        <v>490</v>
      </c>
      <c r="K321" s="10">
        <v>1964</v>
      </c>
      <c r="L321" s="10">
        <v>1</v>
      </c>
      <c r="M321" s="10"/>
      <c r="N321" s="10">
        <v>0</v>
      </c>
      <c r="O321" s="10">
        <v>436</v>
      </c>
      <c r="P321" s="12" t="str">
        <f>CONCATENATE(Таблица1[[#This Row],[Ф.И.О.]],"$",Таблица1[[#This Row],[DOI]])</f>
        <v>Шарыгин Виктор Викторович$10.17223/25421379/24/1</v>
      </c>
      <c r="Q321" s="10">
        <f>SUM(1/(COUNTIF(P:P,Таблица1[[#This Row],[Ф.И.О.+DOI]])))</f>
        <v>1</v>
      </c>
      <c r="R321" s="10">
        <f>SUM(1/(COUNTIF(A:A,Таблица1[[#This Row],[DOI]])))</f>
        <v>0.16666666666666666</v>
      </c>
      <c r="S321" s="9" t="s">
        <v>513</v>
      </c>
      <c r="T321" s="9" t="s">
        <v>858</v>
      </c>
    </row>
    <row r="322" spans="1:20" x14ac:dyDescent="0.25">
      <c r="A322" s="9" t="s">
        <v>128</v>
      </c>
      <c r="B322" s="10" t="s">
        <v>252</v>
      </c>
      <c r="C322" s="10">
        <v>1</v>
      </c>
      <c r="D322" s="10">
        <v>6</v>
      </c>
      <c r="E32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22" s="10">
        <v>1</v>
      </c>
      <c r="G322" s="10">
        <f>((Таблица1[[#This Row],[Балл]]*Таблица1[[#This Row],[Коэфф]])/Таблица1[[#This Row],[Авторы]])/Таблица1[[#This Row],[Количество аффилиаций]]</f>
        <v>2</v>
      </c>
      <c r="H322" s="9" t="s">
        <v>378</v>
      </c>
      <c r="I322" s="10" t="s">
        <v>489</v>
      </c>
      <c r="J322" s="10" t="s">
        <v>490</v>
      </c>
      <c r="K322" s="10">
        <v>1940</v>
      </c>
      <c r="L322" s="10">
        <v>1</v>
      </c>
      <c r="M322" s="10"/>
      <c r="N322" s="10">
        <v>0</v>
      </c>
      <c r="O322" s="10">
        <v>218</v>
      </c>
      <c r="P322" s="12" t="str">
        <f>CONCATENATE(Таблица1[[#This Row],[Ф.И.О.]],"$",Таблица1[[#This Row],[DOI]])</f>
        <v>Заякина Светлана Борисовна$10.17223/25421379/24/4</v>
      </c>
      <c r="Q322" s="10">
        <f>SUM(1/(COUNTIF(P:P,Таблица1[[#This Row],[Ф.И.О.+DOI]])))</f>
        <v>1</v>
      </c>
      <c r="R322" s="10">
        <f>SUM(1/(COUNTIF(A:A,Таблица1[[#This Row],[DOI]])))</f>
        <v>0.2</v>
      </c>
      <c r="S322" s="9" t="s">
        <v>513</v>
      </c>
      <c r="T322" s="9" t="s">
        <v>746</v>
      </c>
    </row>
    <row r="323" spans="1:20" x14ac:dyDescent="0.25">
      <c r="A323" s="9" t="s">
        <v>128</v>
      </c>
      <c r="B323" s="10" t="s">
        <v>252</v>
      </c>
      <c r="C323" s="10">
        <v>1</v>
      </c>
      <c r="D323" s="10">
        <v>6</v>
      </c>
      <c r="E32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23" s="10">
        <v>1</v>
      </c>
      <c r="G323" s="10">
        <f>((Таблица1[[#This Row],[Балл]]*Таблица1[[#This Row],[Коэфф]])/Таблица1[[#This Row],[Авторы]])/Таблица1[[#This Row],[Количество аффилиаций]]</f>
        <v>2</v>
      </c>
      <c r="H323" s="9" t="s">
        <v>363</v>
      </c>
      <c r="I323" s="10" t="s">
        <v>489</v>
      </c>
      <c r="J323" s="10" t="s">
        <v>490</v>
      </c>
      <c r="K323" s="10">
        <v>1954</v>
      </c>
      <c r="L323" s="10">
        <v>1</v>
      </c>
      <c r="M323" s="10"/>
      <c r="N323" s="10">
        <v>0</v>
      </c>
      <c r="O323" s="10">
        <v>216</v>
      </c>
      <c r="P323" s="12" t="str">
        <f>CONCATENATE(Таблица1[[#This Row],[Ф.И.О.]],"$",Таблица1[[#This Row],[DOI]])</f>
        <v>Леонова Галина Александровна$10.17223/25421379/24/4</v>
      </c>
      <c r="Q323" s="10">
        <f>SUM(1/(COUNTIF(P:P,Таблица1[[#This Row],[Ф.И.О.+DOI]])))</f>
        <v>1</v>
      </c>
      <c r="R323" s="10">
        <f>SUM(1/(COUNTIF(A:A,Таблица1[[#This Row],[DOI]])))</f>
        <v>0.2</v>
      </c>
      <c r="S323" s="9" t="s">
        <v>513</v>
      </c>
      <c r="T323" s="9" t="s">
        <v>746</v>
      </c>
    </row>
    <row r="324" spans="1:20" x14ac:dyDescent="0.25">
      <c r="A324" s="9" t="s">
        <v>128</v>
      </c>
      <c r="B324" s="10" t="s">
        <v>252</v>
      </c>
      <c r="C324" s="10">
        <v>1</v>
      </c>
      <c r="D324" s="10">
        <v>6</v>
      </c>
      <c r="E32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24" s="10">
        <v>1</v>
      </c>
      <c r="G324" s="10">
        <f>((Таблица1[[#This Row],[Балл]]*Таблица1[[#This Row],[Коэфф]])/Таблица1[[#This Row],[Авторы]])/Таблица1[[#This Row],[Количество аффилиаций]]</f>
        <v>2</v>
      </c>
      <c r="H324" s="9" t="s">
        <v>364</v>
      </c>
      <c r="I324" s="10" t="s">
        <v>493</v>
      </c>
      <c r="J324" s="10" t="s">
        <v>494</v>
      </c>
      <c r="K324" s="10">
        <v>1984</v>
      </c>
      <c r="L324" s="10">
        <v>1</v>
      </c>
      <c r="M324" s="10">
        <v>1</v>
      </c>
      <c r="N324" s="10">
        <v>1</v>
      </c>
      <c r="O324" s="10">
        <v>216</v>
      </c>
      <c r="P324" s="12" t="str">
        <f>CONCATENATE(Таблица1[[#This Row],[Ф.И.О.]],"$",Таблица1[[#This Row],[DOI]])</f>
        <v>Мальцев Антон Евгеньевич$10.17223/25421379/24/4</v>
      </c>
      <c r="Q324" s="10">
        <f>SUM(1/(COUNTIF(P:P,Таблица1[[#This Row],[Ф.И.О.+DOI]])))</f>
        <v>1</v>
      </c>
      <c r="R324" s="10">
        <f>SUM(1/(COUNTIF(A:A,Таблица1[[#This Row],[DOI]])))</f>
        <v>0.2</v>
      </c>
      <c r="S324" s="9" t="s">
        <v>513</v>
      </c>
      <c r="T324" s="9" t="s">
        <v>746</v>
      </c>
    </row>
    <row r="325" spans="1:20" x14ac:dyDescent="0.25">
      <c r="A325" s="9" t="s">
        <v>128</v>
      </c>
      <c r="B325" s="10" t="s">
        <v>252</v>
      </c>
      <c r="C325" s="10">
        <v>1</v>
      </c>
      <c r="D325" s="10">
        <v>6</v>
      </c>
      <c r="E32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25" s="10">
        <v>1</v>
      </c>
      <c r="G325" s="10">
        <f>((Таблица1[[#This Row],[Балл]]*Таблица1[[#This Row],[Коэфф]])/Таблица1[[#This Row],[Авторы]])/Таблица1[[#This Row],[Количество аффилиаций]]</f>
        <v>2</v>
      </c>
      <c r="H325" s="9" t="s">
        <v>449</v>
      </c>
      <c r="I325" s="10" t="s">
        <v>497</v>
      </c>
      <c r="J325" s="10" t="s">
        <v>492</v>
      </c>
      <c r="K325" s="10">
        <v>1973</v>
      </c>
      <c r="L325" s="10">
        <v>1</v>
      </c>
      <c r="M325" s="10"/>
      <c r="N325" s="10">
        <v>0</v>
      </c>
      <c r="O325" s="10">
        <v>224</v>
      </c>
      <c r="P325" s="12" t="str">
        <f>CONCATENATE(Таблица1[[#This Row],[Ф.И.О.]],"$",Таблица1[[#This Row],[DOI]])</f>
        <v>Мирошниченко Леонид Валерьевич$10.17223/25421379/24/4</v>
      </c>
      <c r="Q325" s="10">
        <f>SUM(1/(COUNTIF(P:P,Таблица1[[#This Row],[Ф.И.О.+DOI]])))</f>
        <v>1</v>
      </c>
      <c r="R325" s="10">
        <f>SUM(1/(COUNTIF(A:A,Таблица1[[#This Row],[DOI]])))</f>
        <v>0.2</v>
      </c>
      <c r="S325" s="9" t="s">
        <v>513</v>
      </c>
      <c r="T325" s="9" t="s">
        <v>746</v>
      </c>
    </row>
    <row r="326" spans="1:20" x14ac:dyDescent="0.25">
      <c r="A326" s="9" t="s">
        <v>128</v>
      </c>
      <c r="B326" s="10" t="s">
        <v>252</v>
      </c>
      <c r="C326" s="10">
        <v>1</v>
      </c>
      <c r="D326" s="10">
        <v>6</v>
      </c>
      <c r="E32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26" s="10">
        <v>1</v>
      </c>
      <c r="G326" s="10">
        <f>((Таблица1[[#This Row],[Балл]]*Таблица1[[#This Row],[Коэфф]])/Таблица1[[#This Row],[Авторы]])/Таблица1[[#This Row],[Количество аффилиаций]]</f>
        <v>2</v>
      </c>
      <c r="H326" s="9" t="s">
        <v>368</v>
      </c>
      <c r="I326" s="10" t="s">
        <v>491</v>
      </c>
      <c r="J326" s="10" t="s">
        <v>492</v>
      </c>
      <c r="K326" s="10">
        <v>1993</v>
      </c>
      <c r="L326" s="10">
        <v>1</v>
      </c>
      <c r="M326" s="10"/>
      <c r="N326" s="10">
        <v>0</v>
      </c>
      <c r="O326" s="10">
        <v>218</v>
      </c>
      <c r="P326" s="12" t="str">
        <f>CONCATENATE(Таблица1[[#This Row],[Ф.И.О.]],"$",Таблица1[[#This Row],[DOI]])</f>
        <v>Шавекин Алексей Сергеевич$10.17223/25421379/24/4</v>
      </c>
      <c r="Q326" s="10">
        <f>SUM(1/(COUNTIF(P:P,Таблица1[[#This Row],[Ф.И.О.+DOI]])))</f>
        <v>1</v>
      </c>
      <c r="R326" s="10">
        <f>SUM(1/(COUNTIF(A:A,Таблица1[[#This Row],[DOI]])))</f>
        <v>0.2</v>
      </c>
      <c r="S326" s="9" t="s">
        <v>513</v>
      </c>
      <c r="T326" s="9" t="s">
        <v>746</v>
      </c>
    </row>
    <row r="327" spans="1:20" x14ac:dyDescent="0.25">
      <c r="A327" s="9" t="s">
        <v>129</v>
      </c>
      <c r="B327" s="10" t="s">
        <v>252</v>
      </c>
      <c r="C327" s="10">
        <v>1</v>
      </c>
      <c r="D327" s="10">
        <v>2</v>
      </c>
      <c r="E32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27" s="10">
        <v>1</v>
      </c>
      <c r="G327" s="10">
        <f>((Таблица1[[#This Row],[Балл]]*Таблица1[[#This Row],[Коэфф]])/Таблица1[[#This Row],[Авторы]])/Таблица1[[#This Row],[Количество аффилиаций]]</f>
        <v>6</v>
      </c>
      <c r="H327" s="9" t="s">
        <v>361</v>
      </c>
      <c r="I327" s="10" t="s">
        <v>493</v>
      </c>
      <c r="J327" s="10" t="s">
        <v>494</v>
      </c>
      <c r="K327" s="10">
        <v>1987</v>
      </c>
      <c r="L327" s="10">
        <v>1</v>
      </c>
      <c r="M327" s="10">
        <v>1</v>
      </c>
      <c r="N327" s="10">
        <v>1</v>
      </c>
      <c r="O327" s="10">
        <v>218</v>
      </c>
      <c r="P327" s="12" t="str">
        <f>CONCATENATE(Таблица1[[#This Row],[Ф.И.О.]],"$",Таблица1[[#This Row],[DOI]])</f>
        <v>Мягкая Ирина Николаевна$10.17223/25421379/24/5</v>
      </c>
      <c r="Q327" s="10">
        <f>SUM(1/(COUNTIF(P:P,Таблица1[[#This Row],[Ф.И.О.+DOI]])))</f>
        <v>1</v>
      </c>
      <c r="R327" s="10">
        <f>SUM(1/(COUNTIF(A:A,Таблица1[[#This Row],[DOI]])))</f>
        <v>0.5</v>
      </c>
      <c r="S327" s="9" t="s">
        <v>513</v>
      </c>
      <c r="T327" s="9" t="s">
        <v>747</v>
      </c>
    </row>
    <row r="328" spans="1:20" x14ac:dyDescent="0.25">
      <c r="A328" s="9" t="s">
        <v>129</v>
      </c>
      <c r="B328" s="10" t="s">
        <v>252</v>
      </c>
      <c r="C328" s="10">
        <v>1</v>
      </c>
      <c r="D328" s="10">
        <v>2</v>
      </c>
      <c r="E32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28" s="10">
        <v>1</v>
      </c>
      <c r="G328" s="10">
        <f>((Таблица1[[#This Row],[Балл]]*Таблица1[[#This Row],[Коэфф]])/Таблица1[[#This Row],[Авторы]])/Таблица1[[#This Row],[Количество аффилиаций]]</f>
        <v>6</v>
      </c>
      <c r="H328" s="9" t="s">
        <v>362</v>
      </c>
      <c r="I328" s="10" t="s">
        <v>497</v>
      </c>
      <c r="J328" s="10" t="s">
        <v>492</v>
      </c>
      <c r="K328" s="10">
        <v>1990</v>
      </c>
      <c r="L328" s="10">
        <v>1</v>
      </c>
      <c r="M328" s="10"/>
      <c r="N328" s="10">
        <v>0</v>
      </c>
      <c r="O328" s="10">
        <v>218</v>
      </c>
      <c r="P328" s="12" t="str">
        <f>CONCATENATE(Таблица1[[#This Row],[Ф.И.О.]],"$",Таблица1[[#This Row],[DOI]])</f>
        <v>Сарыг-оол Багай-оол Юрьевич$10.17223/25421379/24/5</v>
      </c>
      <c r="Q328" s="10">
        <f>SUM(1/(COUNTIF(P:P,Таблица1[[#This Row],[Ф.И.О.+DOI]])))</f>
        <v>1</v>
      </c>
      <c r="R328" s="10">
        <f>SUM(1/(COUNTIF(A:A,Таблица1[[#This Row],[DOI]])))</f>
        <v>0.5</v>
      </c>
      <c r="S328" s="9" t="s">
        <v>513</v>
      </c>
      <c r="T328" s="9" t="s">
        <v>747</v>
      </c>
    </row>
    <row r="329" spans="1:20" x14ac:dyDescent="0.25">
      <c r="A329" s="9" t="s">
        <v>11</v>
      </c>
      <c r="B329" s="10" t="s">
        <v>252</v>
      </c>
      <c r="C329" s="10">
        <v>1</v>
      </c>
      <c r="D329" s="10">
        <v>4</v>
      </c>
      <c r="E32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29" s="10">
        <v>1</v>
      </c>
      <c r="G329" s="10">
        <f>((Таблица1[[#This Row],[Балл]]*Таблица1[[#This Row],[Коэфф]])/Таблица1[[#This Row],[Авторы]])/Таблица1[[#This Row],[Количество аффилиаций]]</f>
        <v>3</v>
      </c>
      <c r="H329" s="9" t="s">
        <v>262</v>
      </c>
      <c r="I329" s="10" t="s">
        <v>489</v>
      </c>
      <c r="J329" s="10" t="s">
        <v>490</v>
      </c>
      <c r="K329" s="10">
        <v>1957</v>
      </c>
      <c r="L329" s="10">
        <v>1</v>
      </c>
      <c r="M329" s="10"/>
      <c r="N329" s="10">
        <v>0</v>
      </c>
      <c r="O329" s="10">
        <v>440</v>
      </c>
      <c r="P329" s="12" t="str">
        <f>CONCATENATE(Таблица1[[#This Row],[Ф.И.О.]],"$",Таблица1[[#This Row],[DOI]])</f>
        <v>Лиханов Игорь Иванович$10.17223/25421379/25/1</v>
      </c>
      <c r="Q329" s="10">
        <f>SUM(1/(COUNTIF(P:P,Таблица1[[#This Row],[Ф.И.О.+DOI]])))</f>
        <v>1</v>
      </c>
      <c r="R329" s="10">
        <f>SUM(1/(COUNTIF(A:A,Таблица1[[#This Row],[DOI]])))</f>
        <v>0.33333333333333331</v>
      </c>
      <c r="S329" s="9" t="s">
        <v>513</v>
      </c>
      <c r="T329" s="9" t="s">
        <v>621</v>
      </c>
    </row>
    <row r="330" spans="1:20" x14ac:dyDescent="0.25">
      <c r="A330" s="9" t="s">
        <v>11</v>
      </c>
      <c r="B330" s="10" t="s">
        <v>252</v>
      </c>
      <c r="C330" s="10">
        <v>1</v>
      </c>
      <c r="D330" s="10">
        <v>4</v>
      </c>
      <c r="E33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30" s="10">
        <v>1</v>
      </c>
      <c r="G330" s="10">
        <f>((Таблица1[[#This Row],[Балл]]*Таблица1[[#This Row],[Коэфф]])/Таблица1[[#This Row],[Авторы]])/Таблица1[[#This Row],[Количество аффилиаций]]</f>
        <v>3</v>
      </c>
      <c r="H330" s="9" t="s">
        <v>270</v>
      </c>
      <c r="I330" s="10" t="s">
        <v>498</v>
      </c>
      <c r="J330" s="10" t="s">
        <v>490</v>
      </c>
      <c r="K330" s="10">
        <v>1934</v>
      </c>
      <c r="L330" s="10">
        <v>1</v>
      </c>
      <c r="M330" s="10"/>
      <c r="N330" s="10">
        <v>0</v>
      </c>
      <c r="O330" s="10">
        <v>440</v>
      </c>
      <c r="P330" s="12" t="str">
        <f>CONCATENATE(Таблица1[[#This Row],[Ф.И.О.]],"$",Таблица1[[#This Row],[DOI]])</f>
        <v>Ревердатто Владимир Викторович$10.17223/25421379/25/1</v>
      </c>
      <c r="Q330" s="10">
        <f>SUM(1/(COUNTIF(P:P,Таблица1[[#This Row],[Ф.И.О.+DOI]])))</f>
        <v>1</v>
      </c>
      <c r="R330" s="10">
        <f>SUM(1/(COUNTIF(A:A,Таблица1[[#This Row],[DOI]])))</f>
        <v>0.33333333333333331</v>
      </c>
      <c r="S330" s="9" t="s">
        <v>513</v>
      </c>
      <c r="T330" s="9" t="s">
        <v>621</v>
      </c>
    </row>
    <row r="331" spans="1:20" x14ac:dyDescent="0.25">
      <c r="A331" s="9" t="s">
        <v>11</v>
      </c>
      <c r="B331" s="10" t="s">
        <v>252</v>
      </c>
      <c r="C331" s="10">
        <v>1</v>
      </c>
      <c r="D331" s="10">
        <v>4</v>
      </c>
      <c r="E33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31" s="10">
        <v>1</v>
      </c>
      <c r="G331" s="10">
        <f>((Таблица1[[#This Row],[Балл]]*Таблица1[[#This Row],[Коэфф]])/Таблица1[[#This Row],[Авторы]])/Таблица1[[#This Row],[Количество аффилиаций]]</f>
        <v>3</v>
      </c>
      <c r="H331" s="9" t="s">
        <v>410</v>
      </c>
      <c r="I331" s="10" t="s">
        <v>493</v>
      </c>
      <c r="J331" s="10" t="s">
        <v>494</v>
      </c>
      <c r="K331" s="10">
        <v>1979</v>
      </c>
      <c r="L331" s="10">
        <v>1</v>
      </c>
      <c r="M331" s="10"/>
      <c r="N331" s="10">
        <v>0</v>
      </c>
      <c r="O331" s="10">
        <v>217</v>
      </c>
      <c r="P331" s="12" t="str">
        <f>CONCATENATE(Таблица1[[#This Row],[Ф.И.О.]],"$",Таблица1[[#This Row],[DOI]])</f>
        <v>Сухоруков Василий Петрович$10.17223/25421379/25/1</v>
      </c>
      <c r="Q331" s="10">
        <f>SUM(1/(COUNTIF(P:P,Таблица1[[#This Row],[Ф.И.О.+DOI]])))</f>
        <v>1</v>
      </c>
      <c r="R331" s="10">
        <f>SUM(1/(COUNTIF(A:A,Таблица1[[#This Row],[DOI]])))</f>
        <v>0.33333333333333331</v>
      </c>
      <c r="S331" s="9" t="s">
        <v>513</v>
      </c>
      <c r="T331" s="9" t="s">
        <v>799</v>
      </c>
    </row>
    <row r="332" spans="1:20" x14ac:dyDescent="0.25">
      <c r="A332" s="9" t="s">
        <v>106</v>
      </c>
      <c r="B332" s="10" t="s">
        <v>252</v>
      </c>
      <c r="C332" s="10">
        <v>1</v>
      </c>
      <c r="D332" s="10">
        <v>6</v>
      </c>
      <c r="E33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32" s="10">
        <v>1</v>
      </c>
      <c r="G332" s="10">
        <f>((Таблица1[[#This Row],[Балл]]*Таблица1[[#This Row],[Коэфф]])/Таблица1[[#This Row],[Авторы]])/Таблица1[[#This Row],[Количество аффилиаций]]</f>
        <v>1</v>
      </c>
      <c r="H332" s="9" t="s">
        <v>423</v>
      </c>
      <c r="I332" s="10" t="s">
        <v>496</v>
      </c>
      <c r="J332" s="10" t="s">
        <v>490</v>
      </c>
      <c r="K332" s="10">
        <v>1976</v>
      </c>
      <c r="L332" s="10">
        <v>2</v>
      </c>
      <c r="M332" s="10"/>
      <c r="N332" s="10">
        <v>0</v>
      </c>
      <c r="O332" s="10">
        <v>215</v>
      </c>
      <c r="P332" s="12" t="str">
        <f>CONCATENATE(Таблица1[[#This Row],[Ф.И.О.]],"$",Таблица1[[#This Row],[DOI]])</f>
        <v>Дорошкевич Анна Геннадьевна$10.17223/25421379/25/3</v>
      </c>
      <c r="Q332" s="10">
        <f>SUM(1/(COUNTIF(P:P,Таблица1[[#This Row],[Ф.И.О.+DOI]])))</f>
        <v>1</v>
      </c>
      <c r="R332" s="10">
        <f>SUM(1/(COUNTIF(A:A,Таблица1[[#This Row],[DOI]])))</f>
        <v>0.2</v>
      </c>
      <c r="S332" s="9" t="s">
        <v>513</v>
      </c>
      <c r="T332" s="9" t="s">
        <v>821</v>
      </c>
    </row>
    <row r="333" spans="1:20" x14ac:dyDescent="0.25">
      <c r="A333" s="9" t="s">
        <v>106</v>
      </c>
      <c r="B333" s="10" t="s">
        <v>252</v>
      </c>
      <c r="C333" s="10">
        <v>1</v>
      </c>
      <c r="D333" s="10">
        <v>6</v>
      </c>
      <c r="E33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33" s="10">
        <v>1</v>
      </c>
      <c r="G333" s="10">
        <f>((Таблица1[[#This Row],[Балл]]*Таблица1[[#This Row],[Коэфф]])/Таблица1[[#This Row],[Авторы]])/Таблица1[[#This Row],[Количество аффилиаций]]</f>
        <v>2</v>
      </c>
      <c r="H333" s="9" t="s">
        <v>424</v>
      </c>
      <c r="I333" s="10" t="s">
        <v>493</v>
      </c>
      <c r="J333" s="10" t="s">
        <v>494</v>
      </c>
      <c r="K333" s="10">
        <v>1982</v>
      </c>
      <c r="L333" s="10">
        <v>1</v>
      </c>
      <c r="M333" s="10"/>
      <c r="N333" s="10">
        <v>0</v>
      </c>
      <c r="O333" s="10">
        <v>215</v>
      </c>
      <c r="P333" s="12" t="str">
        <f>CONCATENATE(Таблица1[[#This Row],[Ф.И.О.]],"$",Таблица1[[#This Row],[DOI]])</f>
        <v>Избродин Иван Александрович$10.17223/25421379/25/3</v>
      </c>
      <c r="Q333" s="10">
        <f>SUM(1/(COUNTIF(P:P,Таблица1[[#This Row],[Ф.И.О.+DOI]])))</f>
        <v>1</v>
      </c>
      <c r="R333" s="10">
        <f>SUM(1/(COUNTIF(A:A,Таблица1[[#This Row],[DOI]])))</f>
        <v>0.2</v>
      </c>
      <c r="S333" s="9" t="s">
        <v>513</v>
      </c>
      <c r="T333" s="9" t="s">
        <v>821</v>
      </c>
    </row>
    <row r="334" spans="1:20" x14ac:dyDescent="0.25">
      <c r="A334" s="9" t="s">
        <v>106</v>
      </c>
      <c r="B334" s="10" t="s">
        <v>252</v>
      </c>
      <c r="C334" s="10">
        <v>1</v>
      </c>
      <c r="D334" s="10">
        <v>6</v>
      </c>
      <c r="E33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34" s="10">
        <v>1</v>
      </c>
      <c r="G334" s="10">
        <f>((Таблица1[[#This Row],[Балл]]*Таблица1[[#This Row],[Коэфф]])/Таблица1[[#This Row],[Авторы]])/Таблица1[[#This Row],[Количество аффилиаций]]</f>
        <v>2</v>
      </c>
      <c r="H334" s="9" t="s">
        <v>430</v>
      </c>
      <c r="I334" s="10" t="s">
        <v>491</v>
      </c>
      <c r="J334" s="10" t="s">
        <v>492</v>
      </c>
      <c r="K334" s="10">
        <v>1996</v>
      </c>
      <c r="L334" s="10">
        <v>1</v>
      </c>
      <c r="M334" s="10"/>
      <c r="N334" s="10">
        <v>0</v>
      </c>
      <c r="O334" s="10">
        <v>215</v>
      </c>
      <c r="P334" s="12" t="str">
        <f>CONCATENATE(Таблица1[[#This Row],[Ф.И.О.]],"$",Таблица1[[#This Row],[DOI]])</f>
        <v>Крук Михаил Николаевич$10.17223/25421379/25/3</v>
      </c>
      <c r="Q334" s="10">
        <f>SUM(1/(COUNTIF(P:P,Таблица1[[#This Row],[Ф.И.О.+DOI]])))</f>
        <v>1</v>
      </c>
      <c r="R334" s="10">
        <f>SUM(1/(COUNTIF(A:A,Таблица1[[#This Row],[DOI]])))</f>
        <v>0.2</v>
      </c>
      <c r="S334" s="9" t="s">
        <v>513</v>
      </c>
      <c r="T334" s="9" t="s">
        <v>821</v>
      </c>
    </row>
    <row r="335" spans="1:20" x14ac:dyDescent="0.25">
      <c r="A335" s="9" t="s">
        <v>106</v>
      </c>
      <c r="B335" s="10" t="s">
        <v>252</v>
      </c>
      <c r="C335" s="10">
        <v>1</v>
      </c>
      <c r="D335" s="10">
        <v>6</v>
      </c>
      <c r="E33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35" s="10">
        <v>1</v>
      </c>
      <c r="G335" s="10">
        <f>((Таблица1[[#This Row],[Балл]]*Таблица1[[#This Row],[Коэфф]])/Таблица1[[#This Row],[Авторы]])/Таблица1[[#This Row],[Количество аффилиаций]]</f>
        <v>2</v>
      </c>
      <c r="H335" s="9" t="s">
        <v>347</v>
      </c>
      <c r="I335" s="10" t="s">
        <v>491</v>
      </c>
      <c r="J335" s="10" t="s">
        <v>492</v>
      </c>
      <c r="K335" s="10">
        <v>1986</v>
      </c>
      <c r="L335" s="10">
        <v>1</v>
      </c>
      <c r="M335" s="10"/>
      <c r="N335" s="10">
        <v>0</v>
      </c>
      <c r="O335" s="10">
        <v>775</v>
      </c>
      <c r="P335" s="12" t="str">
        <f>CONCATENATE(Таблица1[[#This Row],[Ф.И.О.]],"$",Таблица1[[#This Row],[DOI]])</f>
        <v>Пономарчук Антон Викторович$10.17223/25421379/25/3</v>
      </c>
      <c r="Q335" s="10">
        <f>SUM(1/(COUNTIF(P:P,Таблица1[[#This Row],[Ф.И.О.+DOI]])))</f>
        <v>1</v>
      </c>
      <c r="R335" s="10">
        <f>SUM(1/(COUNTIF(A:A,Таблица1[[#This Row],[DOI]])))</f>
        <v>0.2</v>
      </c>
      <c r="S335" s="9" t="s">
        <v>513</v>
      </c>
      <c r="T335" s="9" t="s">
        <v>721</v>
      </c>
    </row>
    <row r="336" spans="1:20" x14ac:dyDescent="0.25">
      <c r="A336" s="9" t="s">
        <v>106</v>
      </c>
      <c r="B336" s="10" t="s">
        <v>252</v>
      </c>
      <c r="C336" s="10">
        <v>1</v>
      </c>
      <c r="D336" s="10">
        <v>6</v>
      </c>
      <c r="E33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36" s="10">
        <v>1</v>
      </c>
      <c r="G336" s="10">
        <f>((Таблица1[[#This Row],[Балл]]*Таблица1[[#This Row],[Коэфф]])/Таблица1[[#This Row],[Авторы]])/Таблица1[[#This Row],[Количество аффилиаций]]</f>
        <v>1</v>
      </c>
      <c r="H336" s="9" t="s">
        <v>432</v>
      </c>
      <c r="I336" s="10" t="s">
        <v>493</v>
      </c>
      <c r="J336" s="10" t="s">
        <v>494</v>
      </c>
      <c r="K336" s="10">
        <v>1987</v>
      </c>
      <c r="L336" s="10">
        <v>2</v>
      </c>
      <c r="M336" s="10">
        <v>1</v>
      </c>
      <c r="N336" s="10">
        <v>1</v>
      </c>
      <c r="O336" s="10">
        <v>215</v>
      </c>
      <c r="P336" s="12" t="str">
        <f>CONCATENATE(Таблица1[[#This Row],[Ф.И.О.]],"$",Таблица1[[#This Row],[DOI]])</f>
        <v>Прокопьев Илья Романович$10.17223/25421379/25/3</v>
      </c>
      <c r="Q336" s="10">
        <f>SUM(1/(COUNTIF(P:P,Таблица1[[#This Row],[Ф.И.О.+DOI]])))</f>
        <v>1</v>
      </c>
      <c r="R336" s="10">
        <f>SUM(1/(COUNTIF(A:A,Таблица1[[#This Row],[DOI]])))</f>
        <v>0.2</v>
      </c>
      <c r="S336" s="9" t="s">
        <v>513</v>
      </c>
      <c r="T336" s="9" t="s">
        <v>821</v>
      </c>
    </row>
    <row r="337" spans="1:20" x14ac:dyDescent="0.25">
      <c r="A337" s="9" t="s">
        <v>130</v>
      </c>
      <c r="B337" s="10" t="s">
        <v>252</v>
      </c>
      <c r="C337" s="10">
        <v>1</v>
      </c>
      <c r="D337" s="10">
        <v>4</v>
      </c>
      <c r="E33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37" s="10">
        <v>1</v>
      </c>
      <c r="G337" s="10">
        <f>((Таблица1[[#This Row],[Балл]]*Таблица1[[#This Row],[Коэфф]])/Таблица1[[#This Row],[Авторы]])/Таблица1[[#This Row],[Количество аффилиаций]]</f>
        <v>3</v>
      </c>
      <c r="H337" s="9" t="s">
        <v>369</v>
      </c>
      <c r="I337" s="10" t="s">
        <v>493</v>
      </c>
      <c r="J337" s="10" t="s">
        <v>494</v>
      </c>
      <c r="K337" s="10">
        <v>1937</v>
      </c>
      <c r="L337" s="10">
        <v>1</v>
      </c>
      <c r="M337" s="10"/>
      <c r="N337" s="10">
        <v>0</v>
      </c>
      <c r="O337" s="10">
        <v>216</v>
      </c>
      <c r="P337" s="12" t="str">
        <f>CONCATENATE(Таблица1[[#This Row],[Ф.И.О.]],"$",Таблица1[[#This Row],[DOI]])</f>
        <v>Бобров Владислав Андреевич$10.17223/25421379/25/5</v>
      </c>
      <c r="Q337" s="10">
        <f>SUM(1/(COUNTIF(P:P,Таблица1[[#This Row],[Ф.И.О.+DOI]])))</f>
        <v>1</v>
      </c>
      <c r="R337" s="10">
        <f>SUM(1/(COUNTIF(A:A,Таблица1[[#This Row],[DOI]])))</f>
        <v>0.33333333333333331</v>
      </c>
      <c r="S337" s="9" t="s">
        <v>513</v>
      </c>
      <c r="T337" s="9" t="s">
        <v>748</v>
      </c>
    </row>
    <row r="338" spans="1:20" x14ac:dyDescent="0.25">
      <c r="A338" s="9" t="s">
        <v>130</v>
      </c>
      <c r="B338" s="10" t="s">
        <v>252</v>
      </c>
      <c r="C338" s="10">
        <v>1</v>
      </c>
      <c r="D338" s="10">
        <v>4</v>
      </c>
      <c r="E33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38" s="10">
        <v>1</v>
      </c>
      <c r="G338" s="10">
        <f>((Таблица1[[#This Row],[Балл]]*Таблица1[[#This Row],[Коэфф]])/Таблица1[[#This Row],[Авторы]])/Таблица1[[#This Row],[Количество аффилиаций]]</f>
        <v>3</v>
      </c>
      <c r="H338" s="9" t="s">
        <v>363</v>
      </c>
      <c r="I338" s="10" t="s">
        <v>489</v>
      </c>
      <c r="J338" s="10" t="s">
        <v>490</v>
      </c>
      <c r="K338" s="10">
        <v>1954</v>
      </c>
      <c r="L338" s="10">
        <v>1</v>
      </c>
      <c r="M338" s="10">
        <v>1</v>
      </c>
      <c r="N338" s="10">
        <v>1</v>
      </c>
      <c r="O338" s="10">
        <v>216</v>
      </c>
      <c r="P338" s="12" t="str">
        <f>CONCATENATE(Таблица1[[#This Row],[Ф.И.О.]],"$",Таблица1[[#This Row],[DOI]])</f>
        <v>Леонова Галина Александровна$10.17223/25421379/25/5</v>
      </c>
      <c r="Q338" s="10">
        <f>SUM(1/(COUNTIF(P:P,Таблица1[[#This Row],[Ф.И.О.+DOI]])))</f>
        <v>1</v>
      </c>
      <c r="R338" s="10">
        <f>SUM(1/(COUNTIF(A:A,Таблица1[[#This Row],[DOI]])))</f>
        <v>0.33333333333333331</v>
      </c>
      <c r="S338" s="9" t="s">
        <v>513</v>
      </c>
      <c r="T338" s="9" t="s">
        <v>748</v>
      </c>
    </row>
    <row r="339" spans="1:20" x14ac:dyDescent="0.25">
      <c r="A339" s="9" t="s">
        <v>130</v>
      </c>
      <c r="B339" s="10" t="s">
        <v>252</v>
      </c>
      <c r="C339" s="10">
        <v>1</v>
      </c>
      <c r="D339" s="10">
        <v>4</v>
      </c>
      <c r="E33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39" s="10">
        <v>1</v>
      </c>
      <c r="G339" s="10">
        <f>((Таблица1[[#This Row],[Балл]]*Таблица1[[#This Row],[Коэфф]])/Таблица1[[#This Row],[Авторы]])/Таблица1[[#This Row],[Количество аффилиаций]]</f>
        <v>3</v>
      </c>
      <c r="H339" s="9" t="s">
        <v>364</v>
      </c>
      <c r="I339" s="10" t="s">
        <v>493</v>
      </c>
      <c r="J339" s="10" t="s">
        <v>494</v>
      </c>
      <c r="K339" s="10">
        <v>1984</v>
      </c>
      <c r="L339" s="10">
        <v>1</v>
      </c>
      <c r="M339" s="10"/>
      <c r="N339" s="10">
        <v>0</v>
      </c>
      <c r="O339" s="10">
        <v>216</v>
      </c>
      <c r="P339" s="12" t="str">
        <f>CONCATENATE(Таблица1[[#This Row],[Ф.И.О.]],"$",Таблица1[[#This Row],[DOI]])</f>
        <v>Мальцев Антон Евгеньевич$10.17223/25421379/25/5</v>
      </c>
      <c r="Q339" s="10">
        <f>SUM(1/(COUNTIF(P:P,Таблица1[[#This Row],[Ф.И.О.+DOI]])))</f>
        <v>1</v>
      </c>
      <c r="R339" s="10">
        <f>SUM(1/(COUNTIF(A:A,Таблица1[[#This Row],[DOI]])))</f>
        <v>0.33333333333333331</v>
      </c>
      <c r="S339" s="9" t="s">
        <v>513</v>
      </c>
      <c r="T339" s="9" t="s">
        <v>748</v>
      </c>
    </row>
    <row r="340" spans="1:20" x14ac:dyDescent="0.25">
      <c r="A340" s="9" t="s">
        <v>231</v>
      </c>
      <c r="B340" s="10" t="s">
        <v>249</v>
      </c>
      <c r="C340" s="10">
        <v>1</v>
      </c>
      <c r="D340" s="10">
        <v>4</v>
      </c>
      <c r="E34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340" s="10">
        <v>30</v>
      </c>
      <c r="G340" s="11">
        <f>((Таблица1[[#This Row],[Балл]]*Таблица1[[#This Row],[Коэфф]])/Таблица1[[#This Row],[Авторы]])/Таблица1[[#This Row],[Количество аффилиаций]]</f>
        <v>15.75</v>
      </c>
      <c r="H340" s="9" t="s">
        <v>474</v>
      </c>
      <c r="I340" s="10" t="s">
        <v>496</v>
      </c>
      <c r="J340" s="10" t="s">
        <v>490</v>
      </c>
      <c r="K340" s="10">
        <v>1956</v>
      </c>
      <c r="L340" s="10">
        <v>2</v>
      </c>
      <c r="M340" s="10">
        <v>1</v>
      </c>
      <c r="N340" s="10">
        <v>1</v>
      </c>
      <c r="O340" s="10">
        <v>212</v>
      </c>
      <c r="P340" s="12" t="str">
        <f>CONCATENATE(Таблица1[[#This Row],[Ф.И.О.]],"$",Таблица1[[#This Row],[DOI]])</f>
        <v>Буслов Михаил Михайлович$10.18261/let.55.1.7</v>
      </c>
      <c r="Q340" s="10">
        <f>SUM(1/(COUNTIF(P:P,Таблица1[[#This Row],[Ф.И.О.+DOI]])))</f>
        <v>1</v>
      </c>
      <c r="R340" s="10">
        <f>SUM(1/(COUNTIF(A:A,Таблица1[[#This Row],[DOI]])))</f>
        <v>0.5</v>
      </c>
      <c r="S340" s="9" t="s">
        <v>603</v>
      </c>
      <c r="T340" s="9" t="s">
        <v>871</v>
      </c>
    </row>
    <row r="341" spans="1:20" x14ac:dyDescent="0.25">
      <c r="A341" s="9" t="s">
        <v>231</v>
      </c>
      <c r="B341" s="10" t="s">
        <v>249</v>
      </c>
      <c r="C341" s="10">
        <v>1</v>
      </c>
      <c r="D341" s="10">
        <v>4</v>
      </c>
      <c r="E34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341" s="10">
        <v>30</v>
      </c>
      <c r="G341" s="11">
        <f>((Таблица1[[#This Row],[Балл]]*Таблица1[[#This Row],[Коэфф]])/Таблица1[[#This Row],[Авторы]])/Таблица1[[#This Row],[Количество аффилиаций]]</f>
        <v>15.75</v>
      </c>
      <c r="H341" s="9" t="s">
        <v>466</v>
      </c>
      <c r="I341" s="10" t="s">
        <v>497</v>
      </c>
      <c r="J341" s="10" t="s">
        <v>494</v>
      </c>
      <c r="K341" s="10">
        <v>1989</v>
      </c>
      <c r="L341" s="10">
        <v>2</v>
      </c>
      <c r="M341" s="10"/>
      <c r="N341" s="10">
        <v>0</v>
      </c>
      <c r="O341" s="10">
        <v>212</v>
      </c>
      <c r="P341" s="12" t="str">
        <f>CONCATENATE(Таблица1[[#This Row],[Ф.И.О.]],"$",Таблица1[[#This Row],[DOI]])</f>
        <v>Куликова Анна Викторовна$10.18261/let.55.1.7</v>
      </c>
      <c r="Q341" s="10">
        <f>SUM(1/(COUNTIF(P:P,Таблица1[[#This Row],[Ф.И.О.+DOI]])))</f>
        <v>1</v>
      </c>
      <c r="R341" s="10">
        <f>SUM(1/(COUNTIF(A:A,Таблица1[[#This Row],[DOI]])))</f>
        <v>0.5</v>
      </c>
      <c r="S341" s="9" t="s">
        <v>603</v>
      </c>
      <c r="T341" s="9" t="s">
        <v>871</v>
      </c>
    </row>
    <row r="342" spans="1:20" x14ac:dyDescent="0.25">
      <c r="A342" s="9" t="s">
        <v>131</v>
      </c>
      <c r="B342" s="10" t="s">
        <v>253</v>
      </c>
      <c r="C342" s="10"/>
      <c r="D342" s="10">
        <v>5</v>
      </c>
      <c r="E34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42" s="10">
        <v>1</v>
      </c>
      <c r="G342" s="10">
        <f>((Таблица1[[#This Row],[Балл]]*Таблица1[[#This Row],[Коэфф]])/Таблица1[[#This Row],[Авторы]])/Таблица1[[#This Row],[Количество аффилиаций]]</f>
        <v>2.4</v>
      </c>
      <c r="H342" s="9" t="s">
        <v>359</v>
      </c>
      <c r="I342" s="10" t="s">
        <v>493</v>
      </c>
      <c r="J342" s="10" t="s">
        <v>494</v>
      </c>
      <c r="K342" s="10">
        <v>1979</v>
      </c>
      <c r="L342" s="10">
        <v>1</v>
      </c>
      <c r="M342" s="10"/>
      <c r="N342" s="10">
        <v>0</v>
      </c>
      <c r="O342" s="10">
        <v>218</v>
      </c>
      <c r="P342" s="12" t="str">
        <f>CONCATENATE(Таблица1[[#This Row],[Ф.И.О.]],"$",Таблица1[[#This Row],[DOI]])</f>
        <v>Густайтис Мария Алексеевна$10.18412/1816-0395-2022-2-44-50</v>
      </c>
      <c r="Q342" s="10">
        <f>SUM(1/(COUNTIF(P:P,Таблица1[[#This Row],[Ф.И.О.+DOI]])))</f>
        <v>1</v>
      </c>
      <c r="R342" s="10">
        <f>SUM(1/(COUNTIF(A:A,Таблица1[[#This Row],[DOI]])))</f>
        <v>0.2</v>
      </c>
      <c r="S342" s="9" t="s">
        <v>572</v>
      </c>
      <c r="T342" s="9" t="s">
        <v>749</v>
      </c>
    </row>
    <row r="343" spans="1:20" x14ac:dyDescent="0.25">
      <c r="A343" s="9" t="s">
        <v>131</v>
      </c>
      <c r="B343" s="10" t="s">
        <v>253</v>
      </c>
      <c r="C343" s="10"/>
      <c r="D343" s="10">
        <v>5</v>
      </c>
      <c r="E34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43" s="10">
        <v>1</v>
      </c>
      <c r="G343" s="10">
        <f>((Таблица1[[#This Row],[Балл]]*Таблица1[[#This Row],[Коэфф]])/Таблица1[[#This Row],[Авторы]])/Таблица1[[#This Row],[Количество аффилиаций]]</f>
        <v>2.4</v>
      </c>
      <c r="H343" s="9" t="s">
        <v>379</v>
      </c>
      <c r="I343" s="10" t="s">
        <v>497</v>
      </c>
      <c r="J343" s="10" t="s">
        <v>492</v>
      </c>
      <c r="K343" s="10">
        <v>1984</v>
      </c>
      <c r="L343" s="10">
        <v>1</v>
      </c>
      <c r="M343" s="10"/>
      <c r="N343" s="10">
        <v>0</v>
      </c>
      <c r="O343" s="10">
        <v>218</v>
      </c>
      <c r="P343" s="12" t="str">
        <f>CONCATENATE(Таблица1[[#This Row],[Ф.И.О.]],"$",Таблица1[[#This Row],[DOI]])</f>
        <v>Кириченко Иван Сергеевич$10.18412/1816-0395-2022-2-44-50</v>
      </c>
      <c r="Q343" s="10">
        <f>SUM(1/(COUNTIF(P:P,Таблица1[[#This Row],[Ф.И.О.+DOI]])))</f>
        <v>1</v>
      </c>
      <c r="R343" s="10">
        <f>SUM(1/(COUNTIF(A:A,Таблица1[[#This Row],[DOI]])))</f>
        <v>0.2</v>
      </c>
      <c r="S343" s="9" t="s">
        <v>572</v>
      </c>
      <c r="T343" s="9" t="s">
        <v>749</v>
      </c>
    </row>
    <row r="344" spans="1:20" x14ac:dyDescent="0.25">
      <c r="A344" s="9" t="s">
        <v>131</v>
      </c>
      <c r="B344" s="10" t="s">
        <v>253</v>
      </c>
      <c r="C344" s="10"/>
      <c r="D344" s="10">
        <v>5</v>
      </c>
      <c r="E34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44" s="10">
        <v>1</v>
      </c>
      <c r="G344" s="10">
        <f>((Таблица1[[#This Row],[Балл]]*Таблица1[[#This Row],[Коэфф]])/Таблица1[[#This Row],[Авторы]])/Таблица1[[#This Row],[Количество аффилиаций]]</f>
        <v>2.4</v>
      </c>
      <c r="H344" s="9" t="s">
        <v>360</v>
      </c>
      <c r="I344" s="10" t="s">
        <v>493</v>
      </c>
      <c r="J344" s="10" t="s">
        <v>494</v>
      </c>
      <c r="K344" s="10">
        <v>1968</v>
      </c>
      <c r="L344" s="10">
        <v>1</v>
      </c>
      <c r="M344" s="10"/>
      <c r="N344" s="10">
        <v>0</v>
      </c>
      <c r="O344" s="10">
        <v>218</v>
      </c>
      <c r="P344" s="12" t="str">
        <f>CONCATENATE(Таблица1[[#This Row],[Ф.И.О.]],"$",Таблица1[[#This Row],[DOI]])</f>
        <v>Лазарева Елена Владимировна$10.18412/1816-0395-2022-2-44-50</v>
      </c>
      <c r="Q344" s="10">
        <f>SUM(1/(COUNTIF(P:P,Таблица1[[#This Row],[Ф.И.О.+DOI]])))</f>
        <v>1</v>
      </c>
      <c r="R344" s="10">
        <f>SUM(1/(COUNTIF(A:A,Таблица1[[#This Row],[DOI]])))</f>
        <v>0.2</v>
      </c>
      <c r="S344" s="9" t="s">
        <v>572</v>
      </c>
      <c r="T344" s="9" t="s">
        <v>749</v>
      </c>
    </row>
    <row r="345" spans="1:20" x14ac:dyDescent="0.25">
      <c r="A345" s="9" t="s">
        <v>131</v>
      </c>
      <c r="B345" s="10" t="s">
        <v>253</v>
      </c>
      <c r="C345" s="10"/>
      <c r="D345" s="10">
        <v>5</v>
      </c>
      <c r="E34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45" s="10">
        <v>1</v>
      </c>
      <c r="G345" s="10">
        <f>((Таблица1[[#This Row],[Балл]]*Таблица1[[#This Row],[Коэфф]])/Таблица1[[#This Row],[Авторы]])/Таблица1[[#This Row],[Количество аффилиаций]]</f>
        <v>2.4</v>
      </c>
      <c r="H345" s="9" t="s">
        <v>361</v>
      </c>
      <c r="I345" s="10" t="s">
        <v>493</v>
      </c>
      <c r="J345" s="10" t="s">
        <v>494</v>
      </c>
      <c r="K345" s="10">
        <v>1987</v>
      </c>
      <c r="L345" s="10">
        <v>1</v>
      </c>
      <c r="M345" s="10">
        <v>1</v>
      </c>
      <c r="N345" s="10">
        <v>0</v>
      </c>
      <c r="O345" s="10">
        <v>218</v>
      </c>
      <c r="P345" s="12" t="str">
        <f>CONCATENATE(Таблица1[[#This Row],[Ф.И.О.]],"$",Таблица1[[#This Row],[DOI]])</f>
        <v>Мягкая Ирина Николаевна$10.18412/1816-0395-2022-2-44-50</v>
      </c>
      <c r="Q345" s="10">
        <f>SUM(1/(COUNTIF(P:P,Таблица1[[#This Row],[Ф.И.О.+DOI]])))</f>
        <v>1</v>
      </c>
      <c r="R345" s="10">
        <f>SUM(1/(COUNTIF(A:A,Таблица1[[#This Row],[DOI]])))</f>
        <v>0.2</v>
      </c>
      <c r="S345" s="9" t="s">
        <v>572</v>
      </c>
      <c r="T345" s="9" t="s">
        <v>749</v>
      </c>
    </row>
    <row r="346" spans="1:20" x14ac:dyDescent="0.25">
      <c r="A346" s="9" t="s">
        <v>131</v>
      </c>
      <c r="B346" s="10" t="s">
        <v>253</v>
      </c>
      <c r="C346" s="10"/>
      <c r="D346" s="10">
        <v>5</v>
      </c>
      <c r="E34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46" s="10">
        <v>1</v>
      </c>
      <c r="G346" s="10">
        <f>((Таблица1[[#This Row],[Балл]]*Таблица1[[#This Row],[Коэфф]])/Таблица1[[#This Row],[Авторы]])/Таблица1[[#This Row],[Количество аффилиаций]]</f>
        <v>2.4</v>
      </c>
      <c r="H346" s="9" t="s">
        <v>362</v>
      </c>
      <c r="I346" s="10" t="s">
        <v>497</v>
      </c>
      <c r="J346" s="10" t="s">
        <v>492</v>
      </c>
      <c r="K346" s="10">
        <v>1990</v>
      </c>
      <c r="L346" s="10">
        <v>1</v>
      </c>
      <c r="M346" s="10"/>
      <c r="N346" s="10">
        <v>0</v>
      </c>
      <c r="O346" s="10">
        <v>218</v>
      </c>
      <c r="P346" s="12" t="str">
        <f>CONCATENATE(Таблица1[[#This Row],[Ф.И.О.]],"$",Таблица1[[#This Row],[DOI]])</f>
        <v>Сарыг-оол Багай-оол Юрьевич$10.18412/1816-0395-2022-2-44-50</v>
      </c>
      <c r="Q346" s="10">
        <f>SUM(1/(COUNTIF(P:P,Таблица1[[#This Row],[Ф.И.О.+DOI]])))</f>
        <v>1</v>
      </c>
      <c r="R346" s="10">
        <f>SUM(1/(COUNTIF(A:A,Таблица1[[#This Row],[DOI]])))</f>
        <v>0.2</v>
      </c>
      <c r="S346" s="9" t="s">
        <v>572</v>
      </c>
      <c r="T346" s="9" t="s">
        <v>749</v>
      </c>
    </row>
    <row r="347" spans="1:20" x14ac:dyDescent="0.25">
      <c r="A347" s="9" t="s">
        <v>77</v>
      </c>
      <c r="B347" s="10" t="s">
        <v>252</v>
      </c>
      <c r="C347" s="10"/>
      <c r="D347" s="10">
        <v>3</v>
      </c>
      <c r="E34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47" s="10">
        <v>1</v>
      </c>
      <c r="G347" s="10">
        <f>((Таблица1[[#This Row],[Балл]]*Таблица1[[#This Row],[Коэфф]])/Таблица1[[#This Row],[Авторы]])/Таблица1[[#This Row],[Количество аффилиаций]]</f>
        <v>4</v>
      </c>
      <c r="H347" s="9" t="s">
        <v>317</v>
      </c>
      <c r="I347" s="10" t="s">
        <v>493</v>
      </c>
      <c r="J347" s="10" t="s">
        <v>494</v>
      </c>
      <c r="K347" s="10">
        <v>1957</v>
      </c>
      <c r="L347" s="10">
        <v>1</v>
      </c>
      <c r="M347" s="10">
        <v>1</v>
      </c>
      <c r="N347" s="10">
        <v>0</v>
      </c>
      <c r="O347" s="10">
        <v>449</v>
      </c>
      <c r="P347" s="12" t="str">
        <f>CONCATENATE(Таблица1[[#This Row],[Ф.И.О.]],"$",Таблица1[[#This Row],[DOI]])</f>
        <v>Бабич Юрий Васильевич$10.18799/24131830/2022/10/3575</v>
      </c>
      <c r="Q347" s="10">
        <f>SUM(1/(COUNTIF(P:P,Таблица1[[#This Row],[Ф.И.О.+DOI]])))</f>
        <v>1</v>
      </c>
      <c r="R347" s="10">
        <f>SUM(1/(COUNTIF(A:A,Таблица1[[#This Row],[DOI]])))</f>
        <v>0.33333333333333331</v>
      </c>
      <c r="S347" s="9" t="s">
        <v>550</v>
      </c>
      <c r="T347" s="9" t="s">
        <v>688</v>
      </c>
    </row>
    <row r="348" spans="1:20" x14ac:dyDescent="0.25">
      <c r="A348" s="9" t="s">
        <v>77</v>
      </c>
      <c r="B348" s="10" t="s">
        <v>252</v>
      </c>
      <c r="C348" s="10"/>
      <c r="D348" s="10">
        <v>3</v>
      </c>
      <c r="E34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48" s="10">
        <v>1</v>
      </c>
      <c r="G348" s="10">
        <f>((Таблица1[[#This Row],[Балл]]*Таблица1[[#This Row],[Коэфф]])/Таблица1[[#This Row],[Авторы]])/Таблица1[[#This Row],[Количество аффилиаций]]</f>
        <v>4</v>
      </c>
      <c r="H348" s="9" t="s">
        <v>311</v>
      </c>
      <c r="I348" s="10" t="s">
        <v>493</v>
      </c>
      <c r="J348" s="10" t="s">
        <v>490</v>
      </c>
      <c r="K348" s="10">
        <v>1972</v>
      </c>
      <c r="L348" s="10">
        <v>1</v>
      </c>
      <c r="M348" s="10"/>
      <c r="N348" s="10">
        <v>0</v>
      </c>
      <c r="O348" s="10">
        <v>449</v>
      </c>
      <c r="P348" s="12" t="str">
        <f>CONCATENATE(Таблица1[[#This Row],[Ф.И.О.]],"$",Таблица1[[#This Row],[DOI]])</f>
        <v>Жимулев Егор Игоревич$10.18799/24131830/2022/10/3575</v>
      </c>
      <c r="Q348" s="10">
        <f>SUM(1/(COUNTIF(P:P,Таблица1[[#This Row],[Ф.И.О.+DOI]])))</f>
        <v>1</v>
      </c>
      <c r="R348" s="10">
        <f>SUM(1/(COUNTIF(A:A,Таблица1[[#This Row],[DOI]])))</f>
        <v>0.33333333333333331</v>
      </c>
      <c r="S348" s="9" t="s">
        <v>550</v>
      </c>
      <c r="T348" s="9" t="s">
        <v>688</v>
      </c>
    </row>
    <row r="349" spans="1:20" x14ac:dyDescent="0.25">
      <c r="A349" s="9" t="s">
        <v>77</v>
      </c>
      <c r="B349" s="10" t="s">
        <v>252</v>
      </c>
      <c r="C349" s="10"/>
      <c r="D349" s="10">
        <v>3</v>
      </c>
      <c r="E34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49" s="10">
        <v>1</v>
      </c>
      <c r="G349" s="10">
        <f>((Таблица1[[#This Row],[Балл]]*Таблица1[[#This Row],[Коэфф]])/Таблица1[[#This Row],[Авторы]])/Таблица1[[#This Row],[Количество аффилиаций]]</f>
        <v>4</v>
      </c>
      <c r="H349" s="9" t="s">
        <v>315</v>
      </c>
      <c r="I349" s="10" t="s">
        <v>493</v>
      </c>
      <c r="J349" s="10" t="s">
        <v>490</v>
      </c>
      <c r="K349" s="10">
        <v>1972</v>
      </c>
      <c r="L349" s="10">
        <v>1</v>
      </c>
      <c r="M349" s="10"/>
      <c r="N349" s="10">
        <v>0</v>
      </c>
      <c r="O349" s="10">
        <v>449</v>
      </c>
      <c r="P349" s="12" t="str">
        <f>CONCATENATE(Таблица1[[#This Row],[Ф.И.О.]],"$",Таблица1[[#This Row],[DOI]])</f>
        <v>Чепуров Алексей Анатольевич$10.18799/24131830/2022/10/3575</v>
      </c>
      <c r="Q349" s="10">
        <f>SUM(1/(COUNTIF(P:P,Таблица1[[#This Row],[Ф.И.О.+DOI]])))</f>
        <v>1</v>
      </c>
      <c r="R349" s="10">
        <f>SUM(1/(COUNTIF(A:A,Таблица1[[#This Row],[DOI]])))</f>
        <v>0.33333333333333331</v>
      </c>
      <c r="S349" s="9" t="s">
        <v>550</v>
      </c>
      <c r="T349" s="9" t="s">
        <v>688</v>
      </c>
    </row>
    <row r="350" spans="1:20" x14ac:dyDescent="0.25">
      <c r="A350" s="9" t="s">
        <v>132</v>
      </c>
      <c r="B350" s="10" t="s">
        <v>252</v>
      </c>
      <c r="C350" s="10">
        <v>1</v>
      </c>
      <c r="D350" s="10">
        <v>5</v>
      </c>
      <c r="E35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50" s="10">
        <v>1</v>
      </c>
      <c r="G350" s="10">
        <f>((Таблица1[[#This Row],[Балл]]*Таблица1[[#This Row],[Коэфф]])/Таблица1[[#This Row],[Авторы]])/Таблица1[[#This Row],[Количество аффилиаций]]</f>
        <v>2.4</v>
      </c>
      <c r="H350" s="9" t="s">
        <v>359</v>
      </c>
      <c r="I350" s="10" t="s">
        <v>493</v>
      </c>
      <c r="J350" s="10" t="s">
        <v>494</v>
      </c>
      <c r="K350" s="10">
        <v>1979</v>
      </c>
      <c r="L350" s="10">
        <v>1</v>
      </c>
      <c r="M350" s="10"/>
      <c r="N350" s="10">
        <v>0</v>
      </c>
      <c r="O350" s="10">
        <v>218</v>
      </c>
      <c r="P350" s="12" t="str">
        <f>CONCATENATE(Таблица1[[#This Row],[Ф.И.О.]],"$",Таблица1[[#This Row],[DOI]])</f>
        <v>Густайтис Мария Алексеевна$10.18799/24131830/2022/4/3273</v>
      </c>
      <c r="Q350" s="10">
        <f>SUM(1/(COUNTIF(P:P,Таблица1[[#This Row],[Ф.И.О.+DOI]])))</f>
        <v>1</v>
      </c>
      <c r="R350" s="10">
        <f>SUM(1/(COUNTIF(A:A,Таблица1[[#This Row],[DOI]])))</f>
        <v>0.2</v>
      </c>
      <c r="S350" s="9" t="s">
        <v>550</v>
      </c>
      <c r="T350" s="9" t="s">
        <v>750</v>
      </c>
    </row>
    <row r="351" spans="1:20" x14ac:dyDescent="0.25">
      <c r="A351" s="9" t="s">
        <v>132</v>
      </c>
      <c r="B351" s="10" t="s">
        <v>252</v>
      </c>
      <c r="C351" s="10">
        <v>1</v>
      </c>
      <c r="D351" s="10">
        <v>5</v>
      </c>
      <c r="E35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51" s="10">
        <v>1</v>
      </c>
      <c r="G351" s="10">
        <f>((Таблица1[[#This Row],[Балл]]*Таблица1[[#This Row],[Коэфф]])/Таблица1[[#This Row],[Авторы]])/Таблица1[[#This Row],[Количество аффилиаций]]</f>
        <v>2.4</v>
      </c>
      <c r="H351" s="9" t="s">
        <v>379</v>
      </c>
      <c r="I351" s="10" t="s">
        <v>497</v>
      </c>
      <c r="J351" s="10" t="s">
        <v>492</v>
      </c>
      <c r="K351" s="10">
        <v>1984</v>
      </c>
      <c r="L351" s="10">
        <v>1</v>
      </c>
      <c r="M351" s="10"/>
      <c r="N351" s="10">
        <v>0</v>
      </c>
      <c r="O351" s="10">
        <v>218</v>
      </c>
      <c r="P351" s="12" t="str">
        <f>CONCATENATE(Таблица1[[#This Row],[Ф.И.О.]],"$",Таблица1[[#This Row],[DOI]])</f>
        <v>Кириченко Иван Сергеевич$10.18799/24131830/2022/4/3273</v>
      </c>
      <c r="Q351" s="10">
        <f>SUM(1/(COUNTIF(P:P,Таблица1[[#This Row],[Ф.И.О.+DOI]])))</f>
        <v>1</v>
      </c>
      <c r="R351" s="10">
        <f>SUM(1/(COUNTIF(A:A,Таблица1[[#This Row],[DOI]])))</f>
        <v>0.2</v>
      </c>
      <c r="S351" s="9" t="s">
        <v>550</v>
      </c>
      <c r="T351" s="9" t="s">
        <v>750</v>
      </c>
    </row>
    <row r="352" spans="1:20" x14ac:dyDescent="0.25">
      <c r="A352" s="9" t="s">
        <v>132</v>
      </c>
      <c r="B352" s="10" t="s">
        <v>252</v>
      </c>
      <c r="C352" s="10">
        <v>1</v>
      </c>
      <c r="D352" s="10">
        <v>5</v>
      </c>
      <c r="E35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52" s="10">
        <v>1</v>
      </c>
      <c r="G352" s="10">
        <f>((Таблица1[[#This Row],[Балл]]*Таблица1[[#This Row],[Коэфф]])/Таблица1[[#This Row],[Авторы]])/Таблица1[[#This Row],[Количество аффилиаций]]</f>
        <v>2.4</v>
      </c>
      <c r="H352" s="9" t="s">
        <v>360</v>
      </c>
      <c r="I352" s="10" t="s">
        <v>493</v>
      </c>
      <c r="J352" s="10" t="s">
        <v>494</v>
      </c>
      <c r="K352" s="10">
        <v>1968</v>
      </c>
      <c r="L352" s="10">
        <v>1</v>
      </c>
      <c r="M352" s="10"/>
      <c r="N352" s="10">
        <v>0</v>
      </c>
      <c r="O352" s="10">
        <v>218</v>
      </c>
      <c r="P352" s="12" t="str">
        <f>CONCATENATE(Таблица1[[#This Row],[Ф.И.О.]],"$",Таблица1[[#This Row],[DOI]])</f>
        <v>Лазарева Елена Владимировна$10.18799/24131830/2022/4/3273</v>
      </c>
      <c r="Q352" s="10">
        <f>SUM(1/(COUNTIF(P:P,Таблица1[[#This Row],[Ф.И.О.+DOI]])))</f>
        <v>1</v>
      </c>
      <c r="R352" s="10">
        <f>SUM(1/(COUNTIF(A:A,Таблица1[[#This Row],[DOI]])))</f>
        <v>0.2</v>
      </c>
      <c r="S352" s="9" t="s">
        <v>550</v>
      </c>
      <c r="T352" s="9" t="s">
        <v>750</v>
      </c>
    </row>
    <row r="353" spans="1:20" x14ac:dyDescent="0.25">
      <c r="A353" s="9" t="s">
        <v>132</v>
      </c>
      <c r="B353" s="10" t="s">
        <v>252</v>
      </c>
      <c r="C353" s="10">
        <v>1</v>
      </c>
      <c r="D353" s="10">
        <v>5</v>
      </c>
      <c r="E35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53" s="10">
        <v>1</v>
      </c>
      <c r="G353" s="10">
        <f>((Таблица1[[#This Row],[Балл]]*Таблица1[[#This Row],[Коэфф]])/Таблица1[[#This Row],[Авторы]])/Таблица1[[#This Row],[Количество аффилиаций]]</f>
        <v>2.4</v>
      </c>
      <c r="H353" s="9" t="s">
        <v>361</v>
      </c>
      <c r="I353" s="10" t="s">
        <v>493</v>
      </c>
      <c r="J353" s="10" t="s">
        <v>494</v>
      </c>
      <c r="K353" s="10">
        <v>1987</v>
      </c>
      <c r="L353" s="10">
        <v>1</v>
      </c>
      <c r="M353" s="10">
        <v>1</v>
      </c>
      <c r="N353" s="10">
        <v>1</v>
      </c>
      <c r="O353" s="10">
        <v>218</v>
      </c>
      <c r="P353" s="12" t="str">
        <f>CONCATENATE(Таблица1[[#This Row],[Ф.И.О.]],"$",Таблица1[[#This Row],[DOI]])</f>
        <v>Мягкая Ирина Николаевна$10.18799/24131830/2022/4/3273</v>
      </c>
      <c r="Q353" s="10">
        <f>SUM(1/(COUNTIF(P:P,Таблица1[[#This Row],[Ф.И.О.+DOI]])))</f>
        <v>1</v>
      </c>
      <c r="R353" s="10">
        <f>SUM(1/(COUNTIF(A:A,Таблица1[[#This Row],[DOI]])))</f>
        <v>0.2</v>
      </c>
      <c r="S353" s="9" t="s">
        <v>550</v>
      </c>
      <c r="T353" s="9" t="s">
        <v>750</v>
      </c>
    </row>
    <row r="354" spans="1:20" x14ac:dyDescent="0.25">
      <c r="A354" s="9" t="s">
        <v>132</v>
      </c>
      <c r="B354" s="10" t="s">
        <v>252</v>
      </c>
      <c r="C354" s="10">
        <v>1</v>
      </c>
      <c r="D354" s="10">
        <v>5</v>
      </c>
      <c r="E35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54" s="10">
        <v>1</v>
      </c>
      <c r="G354" s="10">
        <f>((Таблица1[[#This Row],[Балл]]*Таблица1[[#This Row],[Коэфф]])/Таблица1[[#This Row],[Авторы]])/Таблица1[[#This Row],[Количество аффилиаций]]</f>
        <v>2.4</v>
      </c>
      <c r="H354" s="9" t="s">
        <v>362</v>
      </c>
      <c r="I354" s="10" t="s">
        <v>497</v>
      </c>
      <c r="J354" s="10" t="s">
        <v>492</v>
      </c>
      <c r="K354" s="10">
        <v>1990</v>
      </c>
      <c r="L354" s="10">
        <v>1</v>
      </c>
      <c r="M354" s="10"/>
      <c r="N354" s="10">
        <v>0</v>
      </c>
      <c r="O354" s="10">
        <v>218</v>
      </c>
      <c r="P354" s="12" t="str">
        <f>CONCATENATE(Таблица1[[#This Row],[Ф.И.О.]],"$",Таблица1[[#This Row],[DOI]])</f>
        <v>Сарыг-оол Багай-оол Юрьевич$10.18799/24131830/2022/4/3273</v>
      </c>
      <c r="Q354" s="10">
        <f>SUM(1/(COUNTIF(P:P,Таблица1[[#This Row],[Ф.И.О.+DOI]])))</f>
        <v>1</v>
      </c>
      <c r="R354" s="10">
        <f>SUM(1/(COUNTIF(A:A,Таблица1[[#This Row],[DOI]])))</f>
        <v>0.2</v>
      </c>
      <c r="S354" s="9" t="s">
        <v>550</v>
      </c>
      <c r="T354" s="9" t="s">
        <v>750</v>
      </c>
    </row>
    <row r="355" spans="1:20" x14ac:dyDescent="0.25">
      <c r="A355" s="9" t="s">
        <v>133</v>
      </c>
      <c r="B355" s="10" t="s">
        <v>252</v>
      </c>
      <c r="C355" s="10">
        <v>1</v>
      </c>
      <c r="D355" s="10">
        <v>6</v>
      </c>
      <c r="E35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55" s="10">
        <v>1</v>
      </c>
      <c r="G355" s="10">
        <f>((Таблица1[[#This Row],[Балл]]*Таблица1[[#This Row],[Коэфф]])/Таблица1[[#This Row],[Авторы]])/Таблица1[[#This Row],[Количество аффилиаций]]</f>
        <v>2</v>
      </c>
      <c r="H355" s="9" t="s">
        <v>375</v>
      </c>
      <c r="I355" s="10" t="s">
        <v>493</v>
      </c>
      <c r="J355" s="10" t="s">
        <v>494</v>
      </c>
      <c r="K355" s="10">
        <v>1983</v>
      </c>
      <c r="L355" s="10">
        <v>1</v>
      </c>
      <c r="M355" s="10"/>
      <c r="N355" s="10">
        <v>0</v>
      </c>
      <c r="O355" s="10">
        <v>218</v>
      </c>
      <c r="P355" s="12" t="str">
        <f>CONCATENATE(Таблица1[[#This Row],[Ф.И.О.]],"$",Таблица1[[#This Row],[DOI]])</f>
        <v>Белянин Дмитрий Константинович$10.18799/24131830/2022/9/3683</v>
      </c>
      <c r="Q355" s="10">
        <f>SUM(1/(COUNTIF(P:P,Таблица1[[#This Row],[Ф.И.О.+DOI]])))</f>
        <v>1</v>
      </c>
      <c r="R355" s="10">
        <f>SUM(1/(COUNTIF(A:A,Таблица1[[#This Row],[DOI]])))</f>
        <v>0.16666666666666666</v>
      </c>
      <c r="S355" s="9" t="s">
        <v>550</v>
      </c>
      <c r="T355" s="9" t="s">
        <v>751</v>
      </c>
    </row>
    <row r="356" spans="1:20" x14ac:dyDescent="0.25">
      <c r="A356" s="9" t="s">
        <v>133</v>
      </c>
      <c r="B356" s="10" t="s">
        <v>252</v>
      </c>
      <c r="C356" s="10">
        <v>1</v>
      </c>
      <c r="D356" s="10">
        <v>6</v>
      </c>
      <c r="E35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56" s="10">
        <v>1</v>
      </c>
      <c r="G356" s="10">
        <f>((Таблица1[[#This Row],[Балл]]*Таблица1[[#This Row],[Коэфф]])/Таблица1[[#This Row],[Авторы]])/Таблица1[[#This Row],[Количество аффилиаций]]</f>
        <v>2</v>
      </c>
      <c r="H356" s="9" t="s">
        <v>380</v>
      </c>
      <c r="I356" s="10" t="s">
        <v>497</v>
      </c>
      <c r="J356" s="10" t="s">
        <v>494</v>
      </c>
      <c r="K356" s="10">
        <v>1984</v>
      </c>
      <c r="L356" s="10">
        <v>1</v>
      </c>
      <c r="M356" s="10"/>
      <c r="N356" s="10">
        <v>0</v>
      </c>
      <c r="O356" s="10">
        <v>216</v>
      </c>
      <c r="P356" s="12" t="str">
        <f>CONCATENATE(Таблица1[[#This Row],[Ф.И.О.]],"$",Таблица1[[#This Row],[DOI]])</f>
        <v>Восель Юлия Сергеевна$10.18799/24131830/2022/9/3683</v>
      </c>
      <c r="Q356" s="10">
        <f>SUM(1/(COUNTIF(P:P,Таблица1[[#This Row],[Ф.И.О.+DOI]])))</f>
        <v>1</v>
      </c>
      <c r="R356" s="10">
        <f>SUM(1/(COUNTIF(A:A,Таблица1[[#This Row],[DOI]])))</f>
        <v>0.16666666666666666</v>
      </c>
      <c r="S356" s="9" t="s">
        <v>550</v>
      </c>
      <c r="T356" s="9" t="s">
        <v>751</v>
      </c>
    </row>
    <row r="357" spans="1:20" x14ac:dyDescent="0.25">
      <c r="A357" s="9" t="s">
        <v>133</v>
      </c>
      <c r="B357" s="10" t="s">
        <v>252</v>
      </c>
      <c r="C357" s="10">
        <v>1</v>
      </c>
      <c r="D357" s="10">
        <v>6</v>
      </c>
      <c r="E35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57" s="10">
        <v>1</v>
      </c>
      <c r="G357" s="10">
        <f>((Таблица1[[#This Row],[Балл]]*Таблица1[[#This Row],[Коэфф]])/Таблица1[[#This Row],[Авторы]])/Таблица1[[#This Row],[Количество аффилиаций]]</f>
        <v>2</v>
      </c>
      <c r="H357" s="9" t="s">
        <v>381</v>
      </c>
      <c r="I357" s="10" t="s">
        <v>493</v>
      </c>
      <c r="J357" s="10" t="s">
        <v>494</v>
      </c>
      <c r="K357" s="10">
        <v>1977</v>
      </c>
      <c r="L357" s="10">
        <v>1</v>
      </c>
      <c r="M357" s="10">
        <v>1</v>
      </c>
      <c r="N357" s="10">
        <v>1</v>
      </c>
      <c r="O357" s="10">
        <v>216</v>
      </c>
      <c r="P357" s="12" t="str">
        <f>CONCATENATE(Таблица1[[#This Row],[Ф.И.О.]],"$",Таблица1[[#This Row],[DOI]])</f>
        <v>Кропачева Марья Юрьевна$10.18799/24131830/2022/9/3683</v>
      </c>
      <c r="Q357" s="10">
        <f>SUM(1/(COUNTIF(P:P,Таблица1[[#This Row],[Ф.И.О.+DOI]])))</f>
        <v>1</v>
      </c>
      <c r="R357" s="10">
        <f>SUM(1/(COUNTIF(A:A,Таблица1[[#This Row],[DOI]])))</f>
        <v>0.16666666666666666</v>
      </c>
      <c r="S357" s="9" t="s">
        <v>550</v>
      </c>
      <c r="T357" s="9" t="s">
        <v>751</v>
      </c>
    </row>
    <row r="358" spans="1:20" x14ac:dyDescent="0.25">
      <c r="A358" s="9" t="s">
        <v>133</v>
      </c>
      <c r="B358" s="10" t="s">
        <v>252</v>
      </c>
      <c r="C358" s="10">
        <v>1</v>
      </c>
      <c r="D358" s="10">
        <v>6</v>
      </c>
      <c r="E35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58" s="10">
        <v>1</v>
      </c>
      <c r="G358" s="10">
        <f>((Таблица1[[#This Row],[Балл]]*Таблица1[[#This Row],[Коэфф]])/Таблица1[[#This Row],[Авторы]])/Таблица1[[#This Row],[Количество аффилиаций]]</f>
        <v>2</v>
      </c>
      <c r="H358" s="9" t="s">
        <v>382</v>
      </c>
      <c r="I358" s="10" t="s">
        <v>495</v>
      </c>
      <c r="J358" s="10" t="s">
        <v>492</v>
      </c>
      <c r="K358" s="10">
        <v>1959</v>
      </c>
      <c r="L358" s="10">
        <v>1</v>
      </c>
      <c r="M358" s="10"/>
      <c r="N358" s="10">
        <v>0</v>
      </c>
      <c r="O358" s="10">
        <v>216</v>
      </c>
      <c r="P358" s="12" t="str">
        <f>CONCATENATE(Таблица1[[#This Row],[Ф.И.О.]],"$",Таблица1[[#This Row],[DOI]])</f>
        <v>Макарова Ирина Владимировна$10.18799/24131830/2022/9/3683</v>
      </c>
      <c r="Q358" s="10">
        <f>SUM(1/(COUNTIF(P:P,Таблица1[[#This Row],[Ф.И.О.+DOI]])))</f>
        <v>1</v>
      </c>
      <c r="R358" s="10">
        <f>SUM(1/(COUNTIF(A:A,Таблица1[[#This Row],[DOI]])))</f>
        <v>0.16666666666666666</v>
      </c>
      <c r="S358" s="9" t="s">
        <v>550</v>
      </c>
      <c r="T358" s="9" t="s">
        <v>751</v>
      </c>
    </row>
    <row r="359" spans="1:20" x14ac:dyDescent="0.25">
      <c r="A359" s="9" t="s">
        <v>133</v>
      </c>
      <c r="B359" s="10" t="s">
        <v>252</v>
      </c>
      <c r="C359" s="10">
        <v>1</v>
      </c>
      <c r="D359" s="10">
        <v>6</v>
      </c>
      <c r="E35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59" s="10">
        <v>1</v>
      </c>
      <c r="G359" s="10">
        <f>((Таблица1[[#This Row],[Балл]]*Таблица1[[#This Row],[Коэфф]])/Таблица1[[#This Row],[Авторы]])/Таблица1[[#This Row],[Количество аффилиаций]]</f>
        <v>2</v>
      </c>
      <c r="H359" s="9" t="s">
        <v>365</v>
      </c>
      <c r="I359" s="10" t="s">
        <v>491</v>
      </c>
      <c r="J359" s="10" t="s">
        <v>492</v>
      </c>
      <c r="K359" s="10">
        <v>1994</v>
      </c>
      <c r="L359" s="10">
        <v>1</v>
      </c>
      <c r="M359" s="10"/>
      <c r="N359" s="10">
        <v>0</v>
      </c>
      <c r="O359" s="10">
        <v>216</v>
      </c>
      <c r="P359" s="12" t="str">
        <f>CONCATENATE(Таблица1[[#This Row],[Ф.И.О.]],"$",Таблица1[[#This Row],[DOI]])</f>
        <v>Мезина Ксения Александровна$10.18799/24131830/2022/9/3683</v>
      </c>
      <c r="Q359" s="10">
        <f>SUM(1/(COUNTIF(P:P,Таблица1[[#This Row],[Ф.И.О.+DOI]])))</f>
        <v>1</v>
      </c>
      <c r="R359" s="10">
        <f>SUM(1/(COUNTIF(A:A,Таблица1[[#This Row],[DOI]])))</f>
        <v>0.16666666666666666</v>
      </c>
      <c r="S359" s="9" t="s">
        <v>550</v>
      </c>
      <c r="T359" s="9" t="s">
        <v>751</v>
      </c>
    </row>
    <row r="360" spans="1:20" x14ac:dyDescent="0.25">
      <c r="A360" s="9" t="s">
        <v>133</v>
      </c>
      <c r="B360" s="10" t="s">
        <v>252</v>
      </c>
      <c r="C360" s="10">
        <v>1</v>
      </c>
      <c r="D360" s="10">
        <v>6</v>
      </c>
      <c r="E36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60" s="10">
        <v>1</v>
      </c>
      <c r="G360" s="10">
        <f>((Таблица1[[#This Row],[Балл]]*Таблица1[[#This Row],[Коэфф]])/Таблица1[[#This Row],[Авторы]])/Таблица1[[#This Row],[Количество аффилиаций]]</f>
        <v>2</v>
      </c>
      <c r="H360" s="9" t="s">
        <v>366</v>
      </c>
      <c r="I360" s="10" t="s">
        <v>493</v>
      </c>
      <c r="J360" s="10" t="s">
        <v>494</v>
      </c>
      <c r="K360" s="10">
        <v>1961</v>
      </c>
      <c r="L360" s="10">
        <v>1</v>
      </c>
      <c r="M360" s="10"/>
      <c r="N360" s="10">
        <v>0</v>
      </c>
      <c r="O360" s="10">
        <v>216</v>
      </c>
      <c r="P360" s="12" t="str">
        <f>CONCATENATE(Таблица1[[#This Row],[Ф.И.О.]],"$",Таблица1[[#This Row],[DOI]])</f>
        <v>Мельгунов Михаил Сергеевич$10.18799/24131830/2022/9/3683</v>
      </c>
      <c r="Q360" s="10">
        <f>SUM(1/(COUNTIF(P:P,Таблица1[[#This Row],[Ф.И.О.+DOI]])))</f>
        <v>1</v>
      </c>
      <c r="R360" s="10">
        <f>SUM(1/(COUNTIF(A:A,Таблица1[[#This Row],[DOI]])))</f>
        <v>0.16666666666666666</v>
      </c>
      <c r="S360" s="9" t="s">
        <v>550</v>
      </c>
      <c r="T360" s="9" t="s">
        <v>751</v>
      </c>
    </row>
    <row r="361" spans="1:20" x14ac:dyDescent="0.25">
      <c r="A361" s="9" t="s">
        <v>107</v>
      </c>
      <c r="B361" s="10" t="s">
        <v>251</v>
      </c>
      <c r="C361" s="10"/>
      <c r="D361" s="10">
        <v>4</v>
      </c>
      <c r="E36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361" s="10">
        <v>1</v>
      </c>
      <c r="G361" s="10">
        <f>((Таблица1[[#This Row],[Балл]]*Таблица1[[#This Row],[Коэфф]])/Таблица1[[#This Row],[Авторы]])/Таблица1[[#This Row],[Количество аффилиаций]]</f>
        <v>1.75</v>
      </c>
      <c r="H361" s="9" t="s">
        <v>343</v>
      </c>
      <c r="I361" s="10" t="s">
        <v>489</v>
      </c>
      <c r="J361" s="10" t="s">
        <v>490</v>
      </c>
      <c r="K361" s="10">
        <v>1961</v>
      </c>
      <c r="L361" s="10">
        <v>1</v>
      </c>
      <c r="M361" s="10"/>
      <c r="N361" s="10">
        <v>0</v>
      </c>
      <c r="O361" s="10">
        <v>775</v>
      </c>
      <c r="P361" s="12" t="str">
        <f>CONCATENATE(Таблица1[[#This Row],[Ф.И.О.]],"$",Таблица1[[#This Row],[DOI]])</f>
        <v>Травин Алексей Валентинович$10.19110/geov.2022.6.1</v>
      </c>
      <c r="Q361" s="10">
        <f>SUM(1/(COUNTIF(P:P,Таблица1[[#This Row],[Ф.И.О.+DOI]])))</f>
        <v>1</v>
      </c>
      <c r="R361" s="10">
        <f>SUM(1/(COUNTIF(A:A,Таблица1[[#This Row],[DOI]])))</f>
        <v>1</v>
      </c>
      <c r="S361" s="9" t="s">
        <v>566</v>
      </c>
      <c r="T361" s="9" t="s">
        <v>722</v>
      </c>
    </row>
    <row r="362" spans="1:20" x14ac:dyDescent="0.25">
      <c r="A362" s="9" t="s">
        <v>159</v>
      </c>
      <c r="B362" s="10" t="s">
        <v>253</v>
      </c>
      <c r="C362" s="10"/>
      <c r="D362" s="10">
        <v>3</v>
      </c>
      <c r="E36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62" s="10">
        <v>1</v>
      </c>
      <c r="G362" s="10">
        <f>((Таблица1[[#This Row],[Балл]]*Таблица1[[#This Row],[Коэфф]])/Таблица1[[#This Row],[Авторы]])/Таблица1[[#This Row],[Количество аффилиаций]]</f>
        <v>2</v>
      </c>
      <c r="H362" s="9" t="s">
        <v>389</v>
      </c>
      <c r="I362" s="10" t="s">
        <v>493</v>
      </c>
      <c r="J362" s="10" t="s">
        <v>494</v>
      </c>
      <c r="K362" s="10">
        <v>1989</v>
      </c>
      <c r="L362" s="10">
        <v>2</v>
      </c>
      <c r="M362" s="10"/>
      <c r="N362" s="10">
        <v>0</v>
      </c>
      <c r="O362" s="10">
        <v>220</v>
      </c>
      <c r="P362" s="12" t="str">
        <f>CONCATENATE(Таблица1[[#This Row],[Ф.И.О.]],"$",Таблица1[[#This Row],[DOI]])</f>
        <v>Ветров Евгений Валерьевич$10.20403/2078-0575-2022-2-10-23</v>
      </c>
      <c r="Q362" s="10">
        <f>SUM(1/(COUNTIF(P:P,Таблица1[[#This Row],[Ф.И.О.+DOI]])))</f>
        <v>1</v>
      </c>
      <c r="R362" s="10">
        <f>SUM(1/(COUNTIF(A:A,Таблица1[[#This Row],[DOI]])))</f>
        <v>0.33333333333333331</v>
      </c>
      <c r="S362" s="9" t="s">
        <v>577</v>
      </c>
      <c r="T362" s="9" t="s">
        <v>777</v>
      </c>
    </row>
    <row r="363" spans="1:20" x14ac:dyDescent="0.25">
      <c r="A363" s="9" t="s">
        <v>159</v>
      </c>
      <c r="B363" s="10" t="s">
        <v>253</v>
      </c>
      <c r="C363" s="10"/>
      <c r="D363" s="10">
        <v>3</v>
      </c>
      <c r="E36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63" s="10">
        <v>1</v>
      </c>
      <c r="G363" s="10">
        <f>((Таблица1[[#This Row],[Балл]]*Таблица1[[#This Row],[Коэфф]])/Таблица1[[#This Row],[Авторы]])/Таблица1[[#This Row],[Количество аффилиаций]]</f>
        <v>4</v>
      </c>
      <c r="H363" s="9" t="s">
        <v>390</v>
      </c>
      <c r="I363" s="10" t="s">
        <v>497</v>
      </c>
      <c r="J363" s="10" t="s">
        <v>494</v>
      </c>
      <c r="K363" s="10">
        <v>1987</v>
      </c>
      <c r="L363" s="10">
        <v>1</v>
      </c>
      <c r="M363" s="10">
        <v>1</v>
      </c>
      <c r="N363" s="10">
        <v>0</v>
      </c>
      <c r="O363" s="10">
        <v>220</v>
      </c>
      <c r="P363" s="12" t="str">
        <f>CONCATENATE(Таблица1[[#This Row],[Ф.И.О.]],"$",Таблица1[[#This Row],[DOI]])</f>
        <v>Ветрова Наталья Игоревна$10.20403/2078-0575-2022-2-10-23</v>
      </c>
      <c r="Q363" s="10">
        <f>SUM(1/(COUNTIF(P:P,Таблица1[[#This Row],[Ф.И.О.+DOI]])))</f>
        <v>1</v>
      </c>
      <c r="R363" s="10">
        <f>SUM(1/(COUNTIF(A:A,Таблица1[[#This Row],[DOI]])))</f>
        <v>0.33333333333333331</v>
      </c>
      <c r="S363" s="9" t="s">
        <v>577</v>
      </c>
      <c r="T363" s="9" t="s">
        <v>777</v>
      </c>
    </row>
    <row r="364" spans="1:20" x14ac:dyDescent="0.25">
      <c r="A364" s="9" t="s">
        <v>159</v>
      </c>
      <c r="B364" s="10" t="s">
        <v>253</v>
      </c>
      <c r="C364" s="10"/>
      <c r="D364" s="10">
        <v>3</v>
      </c>
      <c r="E36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64" s="10">
        <v>1</v>
      </c>
      <c r="G364" s="10">
        <f>((Таблица1[[#This Row],[Балл]]*Таблица1[[#This Row],[Коэфф]])/Таблица1[[#This Row],[Авторы]])/Таблица1[[#This Row],[Количество аффилиаций]]</f>
        <v>4</v>
      </c>
      <c r="H364" s="9" t="s">
        <v>392</v>
      </c>
      <c r="I364" s="10" t="s">
        <v>498</v>
      </c>
      <c r="J364" s="10" t="s">
        <v>490</v>
      </c>
      <c r="K364" s="10">
        <v>1968</v>
      </c>
      <c r="L364" s="10">
        <v>1</v>
      </c>
      <c r="M364" s="10"/>
      <c r="N364" s="10">
        <v>0</v>
      </c>
      <c r="O364" s="10">
        <v>220</v>
      </c>
      <c r="P364" s="12" t="str">
        <f>CONCATENATE(Таблица1[[#This Row],[Ф.И.О.]],"$",Таблица1[[#This Row],[DOI]])</f>
        <v>Летникова Елена Феликсовна$10.20403/2078-0575-2022-2-10-23</v>
      </c>
      <c r="Q364" s="10">
        <f>SUM(1/(COUNTIF(P:P,Таблица1[[#This Row],[Ф.И.О.+DOI]])))</f>
        <v>1</v>
      </c>
      <c r="R364" s="10">
        <f>SUM(1/(COUNTIF(A:A,Таблица1[[#This Row],[DOI]])))</f>
        <v>0.33333333333333331</v>
      </c>
      <c r="S364" s="9" t="s">
        <v>577</v>
      </c>
      <c r="T364" s="9" t="s">
        <v>777</v>
      </c>
    </row>
    <row r="365" spans="1:20" x14ac:dyDescent="0.25">
      <c r="A365" s="9" t="s">
        <v>134</v>
      </c>
      <c r="B365" s="10" t="s">
        <v>253</v>
      </c>
      <c r="C365" s="10"/>
      <c r="D365" s="10">
        <v>3</v>
      </c>
      <c r="E36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65" s="10">
        <v>1</v>
      </c>
      <c r="G365" s="10">
        <f>((Таблица1[[#This Row],[Балл]]*Таблица1[[#This Row],[Коэфф]])/Таблица1[[#This Row],[Авторы]])/Таблица1[[#This Row],[Количество аффилиаций]]</f>
        <v>4</v>
      </c>
      <c r="H365" s="9" t="s">
        <v>382</v>
      </c>
      <c r="I365" s="10" t="s">
        <v>495</v>
      </c>
      <c r="J365" s="10" t="s">
        <v>492</v>
      </c>
      <c r="K365" s="10">
        <v>1959</v>
      </c>
      <c r="L365" s="10">
        <v>1</v>
      </c>
      <c r="M365" s="10"/>
      <c r="N365" s="10">
        <v>0</v>
      </c>
      <c r="O365" s="10">
        <v>216</v>
      </c>
      <c r="P365" s="12" t="str">
        <f>CONCATENATE(Таблица1[[#This Row],[Ф.И.О.]],"$",Таблица1[[#This Row],[DOI]])</f>
        <v>Макарова Ирина Владимировна$10.20403/2078-0575-2022-2-68-77</v>
      </c>
      <c r="Q365" s="10">
        <f>SUM(1/(COUNTIF(P:P,Таблица1[[#This Row],[Ф.И.О.+DOI]])))</f>
        <v>1</v>
      </c>
      <c r="R365" s="10">
        <f>SUM(1/(COUNTIF(A:A,Таблица1[[#This Row],[DOI]])))</f>
        <v>0.33333333333333331</v>
      </c>
      <c r="S365" s="9" t="s">
        <v>573</v>
      </c>
      <c r="T365" s="9" t="s">
        <v>752</v>
      </c>
    </row>
    <row r="366" spans="1:20" x14ac:dyDescent="0.25">
      <c r="A366" s="9" t="s">
        <v>134</v>
      </c>
      <c r="B366" s="10" t="s">
        <v>253</v>
      </c>
      <c r="C366" s="10"/>
      <c r="D366" s="10">
        <v>3</v>
      </c>
      <c r="E36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66" s="10">
        <v>1</v>
      </c>
      <c r="G366" s="10">
        <f>((Таблица1[[#This Row],[Балл]]*Таблица1[[#This Row],[Коэфф]])/Таблица1[[#This Row],[Авторы]])/Таблица1[[#This Row],[Количество аффилиаций]]</f>
        <v>4</v>
      </c>
      <c r="H366" s="9" t="s">
        <v>366</v>
      </c>
      <c r="I366" s="10" t="s">
        <v>493</v>
      </c>
      <c r="J366" s="10" t="s">
        <v>494</v>
      </c>
      <c r="K366" s="10">
        <v>1961</v>
      </c>
      <c r="L366" s="10">
        <v>1</v>
      </c>
      <c r="M366" s="10"/>
      <c r="N366" s="10">
        <v>0</v>
      </c>
      <c r="O366" s="10">
        <v>216</v>
      </c>
      <c r="P366" s="12" t="str">
        <f>CONCATENATE(Таблица1[[#This Row],[Ф.И.О.]],"$",Таблица1[[#This Row],[DOI]])</f>
        <v>Мельгунов Михаил Сергеевич$10.20403/2078-0575-2022-2-68-77</v>
      </c>
      <c r="Q366" s="10">
        <f>SUM(1/(COUNTIF(P:P,Таблица1[[#This Row],[Ф.И.О.+DOI]])))</f>
        <v>1</v>
      </c>
      <c r="R366" s="10">
        <f>SUM(1/(COUNTIF(A:A,Таблица1[[#This Row],[DOI]])))</f>
        <v>0.33333333333333331</v>
      </c>
      <c r="S366" s="9" t="s">
        <v>573</v>
      </c>
      <c r="T366" s="9" t="s">
        <v>752</v>
      </c>
    </row>
    <row r="367" spans="1:20" x14ac:dyDescent="0.25">
      <c r="A367" s="9" t="s">
        <v>134</v>
      </c>
      <c r="B367" s="10" t="s">
        <v>253</v>
      </c>
      <c r="C367" s="10"/>
      <c r="D367" s="10">
        <v>3</v>
      </c>
      <c r="E36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67" s="10">
        <v>1</v>
      </c>
      <c r="G367" s="10">
        <f>((Таблица1[[#This Row],[Балл]]*Таблица1[[#This Row],[Коэфф]])/Таблица1[[#This Row],[Авторы]])/Таблица1[[#This Row],[Количество аффилиаций]]</f>
        <v>4</v>
      </c>
      <c r="H367" s="9" t="s">
        <v>383</v>
      </c>
      <c r="I367" s="10" t="s">
        <v>491</v>
      </c>
      <c r="J367" s="10" t="s">
        <v>494</v>
      </c>
      <c r="K367" s="10">
        <v>1981</v>
      </c>
      <c r="L367" s="10">
        <v>1</v>
      </c>
      <c r="M367" s="10">
        <v>1</v>
      </c>
      <c r="N367" s="10">
        <v>0</v>
      </c>
      <c r="O367" s="10">
        <v>216</v>
      </c>
      <c r="P367" s="12" t="str">
        <f>CONCATENATE(Таблица1[[#This Row],[Ф.И.О.]],"$",Таблица1[[#This Row],[DOI]])</f>
        <v>Чугуевский Алексей Викторович$10.20403/2078-0575-2022-2-68-77</v>
      </c>
      <c r="Q367" s="10">
        <f>SUM(1/(COUNTIF(P:P,Таблица1[[#This Row],[Ф.И.О.+DOI]])))</f>
        <v>1</v>
      </c>
      <c r="R367" s="10">
        <f>SUM(1/(COUNTIF(A:A,Таблица1[[#This Row],[DOI]])))</f>
        <v>0.33333333333333331</v>
      </c>
      <c r="S367" s="9" t="s">
        <v>573</v>
      </c>
      <c r="T367" s="9" t="s">
        <v>752</v>
      </c>
    </row>
    <row r="368" spans="1:20" x14ac:dyDescent="0.25">
      <c r="A368" s="9" t="s">
        <v>135</v>
      </c>
      <c r="B368" s="10" t="s">
        <v>253</v>
      </c>
      <c r="C368" s="10"/>
      <c r="D368" s="10">
        <v>3</v>
      </c>
      <c r="E36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68" s="10">
        <v>1</v>
      </c>
      <c r="G368" s="10">
        <f>((Таблица1[[#This Row],[Балл]]*Таблица1[[#This Row],[Коэфф]])/Таблица1[[#This Row],[Авторы]])/Таблица1[[#This Row],[Количество аффилиаций]]</f>
        <v>4</v>
      </c>
      <c r="H368" s="9" t="s">
        <v>371</v>
      </c>
      <c r="I368" s="10" t="s">
        <v>491</v>
      </c>
      <c r="J368" s="10" t="s">
        <v>492</v>
      </c>
      <c r="K368" s="10">
        <v>1996</v>
      </c>
      <c r="L368" s="10">
        <v>1</v>
      </c>
      <c r="M368" s="10"/>
      <c r="N368" s="10">
        <v>0</v>
      </c>
      <c r="O368" s="10">
        <v>218</v>
      </c>
      <c r="P368" s="12" t="str">
        <f>CONCATENATE(Таблица1[[#This Row],[Ф.И.О.]],"$",Таблица1[[#This Row],[DOI]])</f>
        <v>Малов Георгий Игоревич$10.20403/2078-0575-2022-2-88-99</v>
      </c>
      <c r="Q368" s="10">
        <f>SUM(1/(COUNTIF(P:P,Таблица1[[#This Row],[Ф.И.О.+DOI]])))</f>
        <v>1</v>
      </c>
      <c r="R368" s="10">
        <f>SUM(1/(COUNTIF(A:A,Таблица1[[#This Row],[DOI]])))</f>
        <v>0.33333333333333331</v>
      </c>
      <c r="S368" s="9" t="s">
        <v>573</v>
      </c>
      <c r="T368" s="9" t="s">
        <v>753</v>
      </c>
    </row>
    <row r="369" spans="1:20" x14ac:dyDescent="0.25">
      <c r="A369" s="9" t="s">
        <v>135</v>
      </c>
      <c r="B369" s="10" t="s">
        <v>253</v>
      </c>
      <c r="C369" s="10"/>
      <c r="D369" s="10">
        <v>3</v>
      </c>
      <c r="E36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69" s="10">
        <v>1</v>
      </c>
      <c r="G369" s="10">
        <f>((Таблица1[[#This Row],[Балл]]*Таблица1[[#This Row],[Коэфф]])/Таблица1[[#This Row],[Авторы]])/Таблица1[[#This Row],[Количество аффилиаций]]</f>
        <v>4</v>
      </c>
      <c r="H369" s="9" t="s">
        <v>372</v>
      </c>
      <c r="I369" s="10" t="s">
        <v>497</v>
      </c>
      <c r="J369" s="10" t="s">
        <v>494</v>
      </c>
      <c r="K369" s="10">
        <v>1992</v>
      </c>
      <c r="L369" s="10">
        <v>1</v>
      </c>
      <c r="M369" s="10"/>
      <c r="N369" s="10">
        <v>0</v>
      </c>
      <c r="O369" s="10">
        <v>218</v>
      </c>
      <c r="P369" s="12" t="str">
        <f>CONCATENATE(Таблица1[[#This Row],[Ф.И.О.]],"$",Таблица1[[#This Row],[DOI]])</f>
        <v>Овдина Екатерина Андреевна$10.20403/2078-0575-2022-2-88-99</v>
      </c>
      <c r="Q369" s="10">
        <f>SUM(1/(COUNTIF(P:P,Таблица1[[#This Row],[Ф.И.О.+DOI]])))</f>
        <v>1</v>
      </c>
      <c r="R369" s="10">
        <f>SUM(1/(COUNTIF(A:A,Таблица1[[#This Row],[DOI]])))</f>
        <v>0.33333333333333331</v>
      </c>
      <c r="S369" s="9" t="s">
        <v>573</v>
      </c>
      <c r="T369" s="9" t="s">
        <v>753</v>
      </c>
    </row>
    <row r="370" spans="1:20" x14ac:dyDescent="0.25">
      <c r="A370" s="9" t="s">
        <v>135</v>
      </c>
      <c r="B370" s="10" t="s">
        <v>253</v>
      </c>
      <c r="C370" s="10"/>
      <c r="D370" s="10">
        <v>3</v>
      </c>
      <c r="E37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70" s="10">
        <v>1</v>
      </c>
      <c r="G370" s="10">
        <f>((Таблица1[[#This Row],[Балл]]*Таблица1[[#This Row],[Коэфф]])/Таблица1[[#This Row],[Авторы]])/Таблица1[[#This Row],[Количество аффилиаций]]</f>
        <v>4</v>
      </c>
      <c r="H370" s="9" t="s">
        <v>373</v>
      </c>
      <c r="I370" s="10" t="s">
        <v>489</v>
      </c>
      <c r="J370" s="10" t="s">
        <v>490</v>
      </c>
      <c r="K370" s="10">
        <v>1964</v>
      </c>
      <c r="L370" s="10">
        <v>1</v>
      </c>
      <c r="M370" s="10">
        <v>1</v>
      </c>
      <c r="N370" s="10">
        <v>0</v>
      </c>
      <c r="O370" s="10">
        <v>218</v>
      </c>
      <c r="P370" s="12" t="str">
        <f>CONCATENATE(Таблица1[[#This Row],[Ф.И.О.]],"$",Таблица1[[#This Row],[DOI]])</f>
        <v>Страховенко Вера Дмитриевна$10.20403/2078-0575-2022-2-88-99</v>
      </c>
      <c r="Q370" s="10">
        <f>SUM(1/(COUNTIF(P:P,Таблица1[[#This Row],[Ф.И.О.+DOI]])))</f>
        <v>1</v>
      </c>
      <c r="R370" s="10">
        <f>SUM(1/(COUNTIF(A:A,Таблица1[[#This Row],[DOI]])))</f>
        <v>0.33333333333333331</v>
      </c>
      <c r="S370" s="9" t="s">
        <v>573</v>
      </c>
      <c r="T370" s="9" t="s">
        <v>753</v>
      </c>
    </row>
    <row r="371" spans="1:20" x14ac:dyDescent="0.25">
      <c r="A371" s="9" t="s">
        <v>136</v>
      </c>
      <c r="B371" s="10" t="s">
        <v>253</v>
      </c>
      <c r="C371" s="10"/>
      <c r="D371" s="10">
        <v>7</v>
      </c>
      <c r="E37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71" s="10">
        <v>1</v>
      </c>
      <c r="G371" s="10">
        <f>((Таблица1[[#This Row],[Балл]]*Таблица1[[#This Row],[Коэфф]])/Таблица1[[#This Row],[Авторы]])/Таблица1[[#This Row],[Количество аффилиаций]]</f>
        <v>1.7142857142857142</v>
      </c>
      <c r="H371" s="9" t="s">
        <v>363</v>
      </c>
      <c r="I371" s="10" t="s">
        <v>489</v>
      </c>
      <c r="J371" s="10" t="s">
        <v>490</v>
      </c>
      <c r="K371" s="10">
        <v>1954</v>
      </c>
      <c r="L371" s="10">
        <v>1</v>
      </c>
      <c r="M371" s="10"/>
      <c r="N371" s="10">
        <v>0</v>
      </c>
      <c r="O371" s="10">
        <v>216</v>
      </c>
      <c r="P371" s="12" t="str">
        <f>CONCATENATE(Таблица1[[#This Row],[Ф.И.О.]],"$",Таблица1[[#This Row],[DOI]])</f>
        <v>Леонова Галина Александровна$10.20403/2078-0575-2022-3-55-71</v>
      </c>
      <c r="Q371" s="10">
        <f>SUM(1/(COUNTIF(P:P,Таблица1[[#This Row],[Ф.И.О.+DOI]])))</f>
        <v>1</v>
      </c>
      <c r="R371" s="10">
        <f>SUM(1/(COUNTIF(A:A,Таблица1[[#This Row],[DOI]])))</f>
        <v>0.33333333333333331</v>
      </c>
      <c r="S371" s="9" t="s">
        <v>573</v>
      </c>
      <c r="T371" s="9" t="s">
        <v>754</v>
      </c>
    </row>
    <row r="372" spans="1:20" x14ac:dyDescent="0.25">
      <c r="A372" s="9" t="s">
        <v>136</v>
      </c>
      <c r="B372" s="10" t="s">
        <v>253</v>
      </c>
      <c r="C372" s="10"/>
      <c r="D372" s="10">
        <v>7</v>
      </c>
      <c r="E37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72" s="10">
        <v>1</v>
      </c>
      <c r="G372" s="10">
        <f>((Таблица1[[#This Row],[Балл]]*Таблица1[[#This Row],[Коэфф]])/Таблица1[[#This Row],[Авторы]])/Таблица1[[#This Row],[Количество аффилиаций]]</f>
        <v>1.7142857142857142</v>
      </c>
      <c r="H372" s="9" t="s">
        <v>364</v>
      </c>
      <c r="I372" s="10" t="s">
        <v>493</v>
      </c>
      <c r="J372" s="10" t="s">
        <v>494</v>
      </c>
      <c r="K372" s="10">
        <v>1984</v>
      </c>
      <c r="L372" s="10">
        <v>1</v>
      </c>
      <c r="M372" s="10">
        <v>1</v>
      </c>
      <c r="N372" s="10">
        <v>0</v>
      </c>
      <c r="O372" s="10">
        <v>216</v>
      </c>
      <c r="P372" s="12" t="str">
        <f>CONCATENATE(Таблица1[[#This Row],[Ф.И.О.]],"$",Таблица1[[#This Row],[DOI]])</f>
        <v>Мальцев Антон Евгеньевич$10.20403/2078-0575-2022-3-55-71</v>
      </c>
      <c r="Q372" s="10">
        <f>SUM(1/(COUNTIF(P:P,Таблица1[[#This Row],[Ф.И.О.+DOI]])))</f>
        <v>1</v>
      </c>
      <c r="R372" s="10">
        <f>SUM(1/(COUNTIF(A:A,Таблица1[[#This Row],[DOI]])))</f>
        <v>0.33333333333333331</v>
      </c>
      <c r="S372" s="9" t="s">
        <v>573</v>
      </c>
      <c r="T372" s="9" t="s">
        <v>754</v>
      </c>
    </row>
    <row r="373" spans="1:20" x14ac:dyDescent="0.25">
      <c r="A373" s="9" t="s">
        <v>136</v>
      </c>
      <c r="B373" s="10" t="s">
        <v>253</v>
      </c>
      <c r="C373" s="10"/>
      <c r="D373" s="10">
        <v>7</v>
      </c>
      <c r="E37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73" s="10">
        <v>1</v>
      </c>
      <c r="G373" s="10">
        <f>((Таблица1[[#This Row],[Балл]]*Таблица1[[#This Row],[Коэфф]])/Таблица1[[#This Row],[Авторы]])/Таблица1[[#This Row],[Количество аффилиаций]]</f>
        <v>1.7142857142857142</v>
      </c>
      <c r="H373" s="9" t="s">
        <v>368</v>
      </c>
      <c r="I373" s="10" t="s">
        <v>491</v>
      </c>
      <c r="J373" s="10" t="s">
        <v>492</v>
      </c>
      <c r="K373" s="10">
        <v>1993</v>
      </c>
      <c r="L373" s="10">
        <v>1</v>
      </c>
      <c r="M373" s="10"/>
      <c r="N373" s="10">
        <v>0</v>
      </c>
      <c r="O373" s="10">
        <v>218</v>
      </c>
      <c r="P373" s="12" t="str">
        <f>CONCATENATE(Таблица1[[#This Row],[Ф.И.О.]],"$",Таблица1[[#This Row],[DOI]])</f>
        <v>Шавекин Алексей Сергеевич$10.20403/2078-0575-2022-3-55-71</v>
      </c>
      <c r="Q373" s="10">
        <f>SUM(1/(COUNTIF(P:P,Таблица1[[#This Row],[Ф.И.О.+DOI]])))</f>
        <v>1</v>
      </c>
      <c r="R373" s="10">
        <f>SUM(1/(COUNTIF(A:A,Таблица1[[#This Row],[DOI]])))</f>
        <v>0.33333333333333331</v>
      </c>
      <c r="S373" s="9" t="s">
        <v>573</v>
      </c>
      <c r="T373" s="9" t="s">
        <v>754</v>
      </c>
    </row>
    <row r="374" spans="1:20" x14ac:dyDescent="0.25">
      <c r="A374" s="9" t="s">
        <v>210</v>
      </c>
      <c r="B374" s="10" t="s">
        <v>253</v>
      </c>
      <c r="C374" s="10"/>
      <c r="D374" s="10">
        <v>2</v>
      </c>
      <c r="E37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74" s="10">
        <v>1</v>
      </c>
      <c r="G374" s="10">
        <f>((Таблица1[[#This Row],[Балл]]*Таблица1[[#This Row],[Коэфф]])/Таблица1[[#This Row],[Авторы]])/Таблица1[[#This Row],[Количество аффилиаций]]</f>
        <v>3</v>
      </c>
      <c r="H374" s="9" t="s">
        <v>451</v>
      </c>
      <c r="I374" s="10" t="s">
        <v>495</v>
      </c>
      <c r="J374" s="10" t="s">
        <v>492</v>
      </c>
      <c r="K374" s="10">
        <v>1994</v>
      </c>
      <c r="L374" s="10">
        <v>2</v>
      </c>
      <c r="M374" s="10"/>
      <c r="N374" s="10">
        <v>0</v>
      </c>
      <c r="O374" s="10">
        <v>224</v>
      </c>
      <c r="P374" s="12" t="str">
        <f>CONCATENATE(Таблица1[[#This Row],[Ф.И.О.]],"$",Таблица1[[#This Row],[DOI]])</f>
        <v>Голованов Семен Евгеньевич$10.20403/2078-0575-2022-4-14-21</v>
      </c>
      <c r="Q374" s="10">
        <f>SUM(1/(COUNTIF(P:P,Таблица1[[#This Row],[Ф.И.О.+DOI]])))</f>
        <v>1</v>
      </c>
      <c r="R374" s="10">
        <f>SUM(1/(COUNTIF(A:A,Таблица1[[#This Row],[DOI]])))</f>
        <v>0.5</v>
      </c>
      <c r="S374" s="9" t="s">
        <v>573</v>
      </c>
      <c r="T374" s="9" t="s">
        <v>838</v>
      </c>
    </row>
    <row r="375" spans="1:20" x14ac:dyDescent="0.25">
      <c r="A375" s="9" t="s">
        <v>210</v>
      </c>
      <c r="B375" s="10" t="s">
        <v>253</v>
      </c>
      <c r="C375" s="10"/>
      <c r="D375" s="10">
        <v>2</v>
      </c>
      <c r="E37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375" s="10">
        <v>1</v>
      </c>
      <c r="G375" s="10">
        <f>((Таблица1[[#This Row],[Балл]]*Таблица1[[#This Row],[Коэфф]])/Таблица1[[#This Row],[Авторы]])/Таблица1[[#This Row],[Количество аффилиаций]]</f>
        <v>6</v>
      </c>
      <c r="H375" s="9" t="s">
        <v>447</v>
      </c>
      <c r="I375" s="10" t="s">
        <v>493</v>
      </c>
      <c r="J375" s="10" t="s">
        <v>494</v>
      </c>
      <c r="K375" s="10">
        <v>1991</v>
      </c>
      <c r="L375" s="10">
        <v>1</v>
      </c>
      <c r="M375" s="10">
        <v>1</v>
      </c>
      <c r="N375" s="10">
        <v>0</v>
      </c>
      <c r="O375" s="10">
        <v>224</v>
      </c>
      <c r="P375" s="12" t="str">
        <f>CONCATENATE(Таблица1[[#This Row],[Ф.И.О.]],"$",Таблица1[[#This Row],[DOI]])</f>
        <v>Маликов Дмитрий Геннадьевич$10.20403/2078-0575-2022-4-14-21</v>
      </c>
      <c r="Q375" s="10">
        <f>SUM(1/(COUNTIF(P:P,Таблица1[[#This Row],[Ф.И.О.+DOI]])))</f>
        <v>1</v>
      </c>
      <c r="R375" s="10">
        <f>SUM(1/(COUNTIF(A:A,Таблица1[[#This Row],[DOI]])))</f>
        <v>0.5</v>
      </c>
      <c r="S375" s="9" t="s">
        <v>573</v>
      </c>
      <c r="T375" s="9" t="s">
        <v>838</v>
      </c>
    </row>
    <row r="376" spans="1:20" x14ac:dyDescent="0.25">
      <c r="A376" s="9" t="s">
        <v>220</v>
      </c>
      <c r="B376" s="10" t="s">
        <v>250</v>
      </c>
      <c r="C376" s="10">
        <v>1</v>
      </c>
      <c r="D376" s="10">
        <v>3</v>
      </c>
      <c r="E37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76" s="10">
        <v>45</v>
      </c>
      <c r="G376" s="11">
        <f>((Таблица1[[#This Row],[Балл]]*Таблица1[[#This Row],[Коэфф]])/Таблица1[[#This Row],[Авторы]])/Таблица1[[#This Row],[Количество аффилиаций]]</f>
        <v>12</v>
      </c>
      <c r="H376" s="9" t="s">
        <v>456</v>
      </c>
      <c r="I376" s="10" t="s">
        <v>489</v>
      </c>
      <c r="J376" s="10" t="s">
        <v>494</v>
      </c>
      <c r="K376" s="10">
        <v>1937</v>
      </c>
      <c r="L376" s="10">
        <v>1</v>
      </c>
      <c r="M376" s="10">
        <v>1</v>
      </c>
      <c r="N376" s="10">
        <v>1</v>
      </c>
      <c r="O376" s="10">
        <v>436</v>
      </c>
      <c r="P376" s="12" t="str">
        <f>CONCATENATE(Таблица1[[#This Row],[Ф.И.О.]],"$",Таблица1[[#This Row],[DOI]])</f>
        <v>Панина Лия Ивановна$10.2113/RGG20204251</v>
      </c>
      <c r="Q376" s="10">
        <f>SUM(1/(COUNTIF(P:P,Таблица1[[#This Row],[Ф.И.О.+DOI]])))</f>
        <v>1</v>
      </c>
      <c r="R376" s="10">
        <f>SUM(1/(COUNTIF(A:A,Таблица1[[#This Row],[DOI]])))</f>
        <v>0.33333333333333331</v>
      </c>
      <c r="S376" s="9" t="s">
        <v>514</v>
      </c>
      <c r="T376" s="9" t="s">
        <v>854</v>
      </c>
    </row>
    <row r="377" spans="1:20" x14ac:dyDescent="0.25">
      <c r="A377" s="9" t="s">
        <v>220</v>
      </c>
      <c r="B377" s="10" t="s">
        <v>250</v>
      </c>
      <c r="C377" s="10">
        <v>1</v>
      </c>
      <c r="D377" s="10">
        <v>3</v>
      </c>
      <c r="E37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77" s="10">
        <v>45</v>
      </c>
      <c r="G377" s="11">
        <f>((Таблица1[[#This Row],[Балл]]*Таблица1[[#This Row],[Коэфф]])/Таблица1[[#This Row],[Авторы]])/Таблица1[[#This Row],[Количество аффилиаций]]</f>
        <v>12</v>
      </c>
      <c r="H377" s="9" t="s">
        <v>457</v>
      </c>
      <c r="I377" s="10" t="s">
        <v>497</v>
      </c>
      <c r="J377" s="10" t="s">
        <v>494</v>
      </c>
      <c r="K377" s="10">
        <v>1986</v>
      </c>
      <c r="L377" s="10">
        <v>1</v>
      </c>
      <c r="M377" s="10"/>
      <c r="N377" s="10">
        <v>0</v>
      </c>
      <c r="O377" s="10">
        <v>436</v>
      </c>
      <c r="P377" s="12" t="str">
        <f>CONCATENATE(Таблица1[[#This Row],[Ф.И.О.]],"$",Таблица1[[#This Row],[DOI]])</f>
        <v>Рокосова Елена Юрьевна$10.2113/RGG20204251</v>
      </c>
      <c r="Q377" s="10">
        <f>SUM(1/(COUNTIF(P:P,Таблица1[[#This Row],[Ф.И.О.+DOI]])))</f>
        <v>1</v>
      </c>
      <c r="R377" s="10">
        <f>SUM(1/(COUNTIF(A:A,Таблица1[[#This Row],[DOI]])))</f>
        <v>0.33333333333333331</v>
      </c>
      <c r="S377" s="9" t="s">
        <v>514</v>
      </c>
      <c r="T377" s="9" t="s">
        <v>854</v>
      </c>
    </row>
    <row r="378" spans="1:20" x14ac:dyDescent="0.25">
      <c r="A378" s="9" t="s">
        <v>220</v>
      </c>
      <c r="B378" s="10" t="s">
        <v>250</v>
      </c>
      <c r="C378" s="10">
        <v>1</v>
      </c>
      <c r="D378" s="10">
        <v>3</v>
      </c>
      <c r="E37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78" s="10">
        <v>45</v>
      </c>
      <c r="G378" s="11">
        <f>((Таблица1[[#This Row],[Балл]]*Таблица1[[#This Row],[Коэфф]])/Таблица1[[#This Row],[Авторы]])/Таблица1[[#This Row],[Количество аффилиаций]]</f>
        <v>12</v>
      </c>
      <c r="H378" s="9" t="s">
        <v>458</v>
      </c>
      <c r="I378" s="10" t="s">
        <v>497</v>
      </c>
      <c r="J378" s="10" t="s">
        <v>492</v>
      </c>
      <c r="K378" s="10">
        <v>1989</v>
      </c>
      <c r="L378" s="10">
        <v>1</v>
      </c>
      <c r="M378" s="10"/>
      <c r="N378" s="10">
        <v>0</v>
      </c>
      <c r="O378" s="10">
        <v>436</v>
      </c>
      <c r="P378" s="12" t="str">
        <f>CONCATENATE(Таблица1[[#This Row],[Ф.И.О.]],"$",Таблица1[[#This Row],[DOI]])</f>
        <v>Рябуха Мария Алексеевна$10.2113/RGG20204251</v>
      </c>
      <c r="Q378" s="10">
        <f>SUM(1/(COUNTIF(P:P,Таблица1[[#This Row],[Ф.И.О.+DOI]])))</f>
        <v>1</v>
      </c>
      <c r="R378" s="10">
        <f>SUM(1/(COUNTIF(A:A,Таблица1[[#This Row],[DOI]])))</f>
        <v>0.33333333333333331</v>
      </c>
      <c r="S378" s="9" t="s">
        <v>514</v>
      </c>
      <c r="T378" s="9" t="s">
        <v>854</v>
      </c>
    </row>
    <row r="379" spans="1:20" x14ac:dyDescent="0.25">
      <c r="A379" s="9" t="s">
        <v>56</v>
      </c>
      <c r="B379" s="10" t="s">
        <v>250</v>
      </c>
      <c r="C379" s="10">
        <v>1</v>
      </c>
      <c r="D379" s="10">
        <v>6</v>
      </c>
      <c r="E37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79" s="10">
        <v>45</v>
      </c>
      <c r="G379" s="11">
        <f>((Таблица1[[#This Row],[Балл]]*Таблица1[[#This Row],[Коэфф]])/Таблица1[[#This Row],[Авторы]])/Таблица1[[#This Row],[Количество аффилиаций]]</f>
        <v>6</v>
      </c>
      <c r="H379" s="9" t="s">
        <v>349</v>
      </c>
      <c r="I379" s="10" t="s">
        <v>497</v>
      </c>
      <c r="J379" s="10" t="s">
        <v>494</v>
      </c>
      <c r="K379" s="10">
        <v>1971</v>
      </c>
      <c r="L379" s="10">
        <v>1</v>
      </c>
      <c r="M379" s="10"/>
      <c r="N379" s="10">
        <v>0</v>
      </c>
      <c r="O379" s="10">
        <v>775</v>
      </c>
      <c r="P379" s="12" t="str">
        <f>CONCATENATE(Таблица1[[#This Row],[Ф.И.О.]],"$",Таблица1[[#This Row],[DOI]])</f>
        <v>Киселева Валентина Юрьевна$10.2113/RGG20204252</v>
      </c>
      <c r="Q379" s="10">
        <f>SUM(1/(COUNTIF(P:P,Таблица1[[#This Row],[Ф.И.О.+DOI]])))</f>
        <v>1</v>
      </c>
      <c r="R379" s="10">
        <f>SUM(1/(COUNTIF(A:A,Таблица1[[#This Row],[DOI]])))</f>
        <v>0.33333333333333331</v>
      </c>
      <c r="S379" s="9" t="s">
        <v>514</v>
      </c>
      <c r="T379" s="9" t="s">
        <v>667</v>
      </c>
    </row>
    <row r="380" spans="1:20" x14ac:dyDescent="0.25">
      <c r="A380" s="9" t="s">
        <v>56</v>
      </c>
      <c r="B380" s="10" t="s">
        <v>250</v>
      </c>
      <c r="C380" s="10">
        <v>1</v>
      </c>
      <c r="D380" s="10">
        <v>6</v>
      </c>
      <c r="E38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80" s="10">
        <v>45</v>
      </c>
      <c r="G380" s="11">
        <f>((Таблица1[[#This Row],[Балл]]*Таблица1[[#This Row],[Коэфф]])/Таблица1[[#This Row],[Авторы]])/Таблица1[[#This Row],[Количество аффилиаций]]</f>
        <v>6</v>
      </c>
      <c r="H380" s="9" t="s">
        <v>305</v>
      </c>
      <c r="I380" s="10" t="s">
        <v>493</v>
      </c>
      <c r="J380" s="10" t="s">
        <v>490</v>
      </c>
      <c r="K380" s="10">
        <v>1958</v>
      </c>
      <c r="L380" s="10">
        <v>1</v>
      </c>
      <c r="M380" s="10">
        <v>1</v>
      </c>
      <c r="N380" s="10">
        <v>1</v>
      </c>
      <c r="O380" s="10">
        <v>211</v>
      </c>
      <c r="P380" s="12" t="str">
        <f>CONCATENATE(Таблица1[[#This Row],[Ф.И.О.]],"$",Таблица1[[#This Row],[DOI]])</f>
        <v>Руднев Сергей Николаевич$10.2113/RGG20204252</v>
      </c>
      <c r="Q380" s="10">
        <f>SUM(1/(COUNTIF(P:P,Таблица1[[#This Row],[Ф.И.О.+DOI]])))</f>
        <v>1</v>
      </c>
      <c r="R380" s="10">
        <f>SUM(1/(COUNTIF(A:A,Таблица1[[#This Row],[DOI]])))</f>
        <v>0.33333333333333331</v>
      </c>
      <c r="S380" s="9" t="s">
        <v>514</v>
      </c>
      <c r="T380" s="9" t="s">
        <v>667</v>
      </c>
    </row>
    <row r="381" spans="1:20" x14ac:dyDescent="0.25">
      <c r="A381" s="9" t="s">
        <v>56</v>
      </c>
      <c r="B381" s="10" t="s">
        <v>250</v>
      </c>
      <c r="C381" s="10">
        <v>1</v>
      </c>
      <c r="D381" s="10">
        <v>6</v>
      </c>
      <c r="E38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81" s="10">
        <v>45</v>
      </c>
      <c r="G381" s="11">
        <f>((Таблица1[[#This Row],[Балл]]*Таблица1[[#This Row],[Коэфф]])/Таблица1[[#This Row],[Авторы]])/Таблица1[[#This Row],[Количество аффилиаций]]</f>
        <v>6</v>
      </c>
      <c r="H381" s="9" t="s">
        <v>299</v>
      </c>
      <c r="I381" s="10" t="s">
        <v>489</v>
      </c>
      <c r="J381" s="10" t="s">
        <v>490</v>
      </c>
      <c r="K381" s="10">
        <v>1957</v>
      </c>
      <c r="L381" s="10">
        <v>1</v>
      </c>
      <c r="M381" s="10"/>
      <c r="N381" s="10">
        <v>0</v>
      </c>
      <c r="O381" s="10">
        <v>211</v>
      </c>
      <c r="P381" s="12" t="str">
        <f>CONCATENATE(Таблица1[[#This Row],[Ф.И.О.]],"$",Таблица1[[#This Row],[DOI]])</f>
        <v>Туркина Ольга Михайловна$10.2113/RGG20204252</v>
      </c>
      <c r="Q381" s="10">
        <f>SUM(1/(COUNTIF(P:P,Таблица1[[#This Row],[Ф.И.О.+DOI]])))</f>
        <v>1</v>
      </c>
      <c r="R381" s="10">
        <f>SUM(1/(COUNTIF(A:A,Таблица1[[#This Row],[DOI]])))</f>
        <v>0.33333333333333331</v>
      </c>
      <c r="S381" s="9" t="s">
        <v>514</v>
      </c>
      <c r="T381" s="9" t="s">
        <v>667</v>
      </c>
    </row>
    <row r="382" spans="1:20" x14ac:dyDescent="0.25">
      <c r="A382" s="9" t="s">
        <v>57</v>
      </c>
      <c r="B382" s="10" t="s">
        <v>250</v>
      </c>
      <c r="C382" s="10">
        <v>1</v>
      </c>
      <c r="D382" s="10">
        <v>1</v>
      </c>
      <c r="E38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82" s="10">
        <v>45</v>
      </c>
      <c r="G382" s="11">
        <f>((Таблица1[[#This Row],[Балл]]*Таблица1[[#This Row],[Коэфф]])/Таблица1[[#This Row],[Авторы]])/Таблица1[[#This Row],[Количество аффилиаций]]</f>
        <v>18</v>
      </c>
      <c r="H382" s="9" t="s">
        <v>299</v>
      </c>
      <c r="I382" s="10" t="s">
        <v>489</v>
      </c>
      <c r="J382" s="10" t="s">
        <v>490</v>
      </c>
      <c r="K382" s="10">
        <v>1957</v>
      </c>
      <c r="L382" s="10">
        <v>2</v>
      </c>
      <c r="M382" s="10">
        <v>1</v>
      </c>
      <c r="N382" s="10">
        <v>1</v>
      </c>
      <c r="O382" s="10">
        <v>211</v>
      </c>
      <c r="P382" s="12" t="str">
        <f>CONCATENATE(Таблица1[[#This Row],[Ф.И.О.]],"$",Таблица1[[#This Row],[DOI]])</f>
        <v>Туркина Ольга Михайловна$10.2113/RGG20204255</v>
      </c>
      <c r="Q382" s="10">
        <f>SUM(1/(COUNTIF(P:P,Таблица1[[#This Row],[Ф.И.О.+DOI]])))</f>
        <v>1</v>
      </c>
      <c r="R382" s="10">
        <f>SUM(1/(COUNTIF(A:A,Таблица1[[#This Row],[DOI]])))</f>
        <v>1</v>
      </c>
      <c r="S382" s="9" t="s">
        <v>514</v>
      </c>
      <c r="T382" s="9" t="s">
        <v>668</v>
      </c>
    </row>
    <row r="383" spans="1:20" x14ac:dyDescent="0.25">
      <c r="A383" s="9" t="s">
        <v>160</v>
      </c>
      <c r="B383" s="10" t="s">
        <v>250</v>
      </c>
      <c r="C383" s="10">
        <v>1</v>
      </c>
      <c r="D383" s="10">
        <v>3</v>
      </c>
      <c r="E38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83" s="10">
        <v>45</v>
      </c>
      <c r="G383" s="11">
        <f>((Таблица1[[#This Row],[Балл]]*Таблица1[[#This Row],[Коэфф]])/Таблица1[[#This Row],[Авторы]])/Таблица1[[#This Row],[Количество аффилиаций]]</f>
        <v>12</v>
      </c>
      <c r="H383" s="9" t="s">
        <v>393</v>
      </c>
      <c r="I383" s="10" t="s">
        <v>493</v>
      </c>
      <c r="J383" s="10" t="s">
        <v>494</v>
      </c>
      <c r="K383" s="10">
        <v>1982</v>
      </c>
      <c r="L383" s="10">
        <v>1</v>
      </c>
      <c r="M383" s="10"/>
      <c r="N383" s="10">
        <v>0</v>
      </c>
      <c r="O383" s="10">
        <v>220</v>
      </c>
      <c r="P383" s="12" t="str">
        <f>CONCATENATE(Таблица1[[#This Row],[Ф.И.О.]],"$",Таблица1[[#This Row],[DOI]])</f>
        <v>Жимулев Федор Игоревич$10.2113/RGG20204257</v>
      </c>
      <c r="Q383" s="10">
        <f>SUM(1/(COUNTIF(P:P,Таблица1[[#This Row],[Ф.И.О.+DOI]])))</f>
        <v>1</v>
      </c>
      <c r="R383" s="10">
        <f>SUM(1/(COUNTIF(A:A,Таблица1[[#This Row],[DOI]])))</f>
        <v>0.5</v>
      </c>
      <c r="S383" s="9" t="s">
        <v>514</v>
      </c>
      <c r="T383" s="9" t="s">
        <v>778</v>
      </c>
    </row>
    <row r="384" spans="1:20" x14ac:dyDescent="0.25">
      <c r="A384" s="9" t="s">
        <v>160</v>
      </c>
      <c r="B384" s="10" t="s">
        <v>250</v>
      </c>
      <c r="C384" s="10">
        <v>1</v>
      </c>
      <c r="D384" s="10">
        <v>3</v>
      </c>
      <c r="E38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84" s="10">
        <v>45</v>
      </c>
      <c r="G384" s="11">
        <f>((Таблица1[[#This Row],[Балл]]*Таблица1[[#This Row],[Коэфф]])/Таблица1[[#This Row],[Авторы]])/Таблица1[[#This Row],[Количество аффилиаций]]</f>
        <v>12</v>
      </c>
      <c r="H384" s="9" t="s">
        <v>394</v>
      </c>
      <c r="I384" s="10" t="s">
        <v>489</v>
      </c>
      <c r="J384" s="10" t="s">
        <v>490</v>
      </c>
      <c r="K384" s="10">
        <v>1963</v>
      </c>
      <c r="L384" s="10">
        <v>1</v>
      </c>
      <c r="M384" s="10">
        <v>1</v>
      </c>
      <c r="N384" s="10">
        <v>1</v>
      </c>
      <c r="O384" s="10">
        <v>220</v>
      </c>
      <c r="P384" s="12" t="str">
        <f>CONCATENATE(Таблица1[[#This Row],[Ф.И.О.]],"$",Таблица1[[#This Row],[DOI]])</f>
        <v>Новиков Игорь Станиславович$10.2113/RGG20204257</v>
      </c>
      <c r="Q384" s="10">
        <f>SUM(1/(COUNTIF(P:P,Таблица1[[#This Row],[Ф.И.О.+DOI]])))</f>
        <v>1</v>
      </c>
      <c r="R384" s="10">
        <f>SUM(1/(COUNTIF(A:A,Таблица1[[#This Row],[DOI]])))</f>
        <v>0.5</v>
      </c>
      <c r="S384" s="9" t="s">
        <v>514</v>
      </c>
      <c r="T384" s="9" t="s">
        <v>778</v>
      </c>
    </row>
    <row r="385" spans="1:20" x14ac:dyDescent="0.25">
      <c r="A385" s="9" t="s">
        <v>58</v>
      </c>
      <c r="B385" s="10" t="s">
        <v>250</v>
      </c>
      <c r="C385" s="10">
        <v>1</v>
      </c>
      <c r="D385" s="10">
        <v>1</v>
      </c>
      <c r="E38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85" s="10">
        <v>45</v>
      </c>
      <c r="G385" s="11">
        <f>((Таблица1[[#This Row],[Балл]]*Таблица1[[#This Row],[Коэфф]])/Таблица1[[#This Row],[Авторы]])/Таблица1[[#This Row],[Количество аффилиаций]]</f>
        <v>36</v>
      </c>
      <c r="H385" s="9" t="s">
        <v>297</v>
      </c>
      <c r="I385" s="10" t="s">
        <v>489</v>
      </c>
      <c r="J385" s="10" t="s">
        <v>490</v>
      </c>
      <c r="K385" s="10">
        <v>1979</v>
      </c>
      <c r="L385" s="10">
        <v>1</v>
      </c>
      <c r="M385" s="10">
        <v>1</v>
      </c>
      <c r="N385" s="10">
        <v>1</v>
      </c>
      <c r="O385" s="10">
        <v>211</v>
      </c>
      <c r="P385" s="12" t="str">
        <f>CONCATENATE(Таблица1[[#This Row],[Ф.И.О.]],"$",Таблица1[[#This Row],[DOI]])</f>
        <v>Хромых Сергей Владимирович$10.2113/RGG20204268</v>
      </c>
      <c r="Q385" s="10">
        <f>SUM(1/(COUNTIF(P:P,Таблица1[[#This Row],[Ф.И.О.+DOI]])))</f>
        <v>1</v>
      </c>
      <c r="R385" s="10">
        <f>SUM(1/(COUNTIF(A:A,Таблица1[[#This Row],[DOI]])))</f>
        <v>1</v>
      </c>
      <c r="S385" s="9" t="s">
        <v>514</v>
      </c>
      <c r="T385" s="9" t="s">
        <v>669</v>
      </c>
    </row>
    <row r="386" spans="1:20" x14ac:dyDescent="0.25">
      <c r="A386" s="9" t="s">
        <v>59</v>
      </c>
      <c r="B386" s="10" t="s">
        <v>250</v>
      </c>
      <c r="C386" s="10">
        <v>1</v>
      </c>
      <c r="D386" s="10">
        <v>4</v>
      </c>
      <c r="E38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86" s="10">
        <v>45</v>
      </c>
      <c r="G386" s="11">
        <f>((Таблица1[[#This Row],[Балл]]*Таблица1[[#This Row],[Коэфф]])/Таблица1[[#This Row],[Авторы]])/Таблица1[[#This Row],[Количество аффилиаций]]</f>
        <v>9</v>
      </c>
      <c r="H386" s="9" t="s">
        <v>295</v>
      </c>
      <c r="I386" s="10" t="s">
        <v>498</v>
      </c>
      <c r="J386" s="10" t="s">
        <v>490</v>
      </c>
      <c r="K386" s="10">
        <v>1953</v>
      </c>
      <c r="L386" s="10">
        <v>1</v>
      </c>
      <c r="M386" s="10"/>
      <c r="N386" s="10">
        <v>0</v>
      </c>
      <c r="O386" s="10">
        <v>211</v>
      </c>
      <c r="P386" s="12" t="str">
        <f>CONCATENATE(Таблица1[[#This Row],[Ф.И.О.]],"$",Таблица1[[#This Row],[DOI]])</f>
        <v>Изох Андрей Эмильевич$10.2113/RGG20204297</v>
      </c>
      <c r="Q386" s="10">
        <f>SUM(1/(COUNTIF(P:P,Таблица1[[#This Row],[Ф.И.О.+DOI]])))</f>
        <v>1</v>
      </c>
      <c r="R386" s="10">
        <f>SUM(1/(COUNTIF(A:A,Таблица1[[#This Row],[DOI]])))</f>
        <v>1</v>
      </c>
      <c r="S386" s="9" t="s">
        <v>514</v>
      </c>
      <c r="T386" s="9" t="s">
        <v>670</v>
      </c>
    </row>
    <row r="387" spans="1:20" x14ac:dyDescent="0.25">
      <c r="A387" s="9" t="s">
        <v>12</v>
      </c>
      <c r="B387" s="10" t="s">
        <v>250</v>
      </c>
      <c r="C387" s="10">
        <v>1</v>
      </c>
      <c r="D387" s="10">
        <v>2</v>
      </c>
      <c r="E38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87" s="10">
        <v>45</v>
      </c>
      <c r="G387" s="11">
        <f>((Таблица1[[#This Row],[Балл]]*Таблица1[[#This Row],[Коэфф]])/Таблица1[[#This Row],[Авторы]])/Таблица1[[#This Row],[Количество аффилиаций]]</f>
        <v>18</v>
      </c>
      <c r="H387" s="9" t="s">
        <v>270</v>
      </c>
      <c r="I387" s="10" t="s">
        <v>498</v>
      </c>
      <c r="J387" s="10" t="s">
        <v>490</v>
      </c>
      <c r="K387" s="10">
        <v>1934</v>
      </c>
      <c r="L387" s="10">
        <v>1</v>
      </c>
      <c r="M387" s="10"/>
      <c r="N387" s="10">
        <v>0</v>
      </c>
      <c r="O387" s="10">
        <v>440</v>
      </c>
      <c r="P387" s="12" t="str">
        <f>CONCATENATE(Таблица1[[#This Row],[Ф.И.О.]],"$",Таблица1[[#This Row],[DOI]])</f>
        <v>Ревердатто Владимир Викторович$10.2113/RGG20204309</v>
      </c>
      <c r="Q387" s="10">
        <f>SUM(1/(COUNTIF(P:P,Таблица1[[#This Row],[Ф.И.О.+DOI]])))</f>
        <v>1</v>
      </c>
      <c r="R387" s="10">
        <f>SUM(1/(COUNTIF(A:A,Таблица1[[#This Row],[DOI]])))</f>
        <v>0.5</v>
      </c>
      <c r="S387" s="9" t="s">
        <v>514</v>
      </c>
      <c r="T387" s="9" t="s">
        <v>622</v>
      </c>
    </row>
    <row r="388" spans="1:20" x14ac:dyDescent="0.25">
      <c r="A388" s="9" t="s">
        <v>12</v>
      </c>
      <c r="B388" s="10" t="s">
        <v>250</v>
      </c>
      <c r="C388" s="10">
        <v>1</v>
      </c>
      <c r="D388" s="10">
        <v>2</v>
      </c>
      <c r="E38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88" s="10">
        <v>45</v>
      </c>
      <c r="G388" s="11">
        <f>((Таблица1[[#This Row],[Балл]]*Таблица1[[#This Row],[Коэфф]])/Таблица1[[#This Row],[Авторы]])/Таблица1[[#This Row],[Количество аффилиаций]]</f>
        <v>18</v>
      </c>
      <c r="H388" s="9" t="s">
        <v>272</v>
      </c>
      <c r="I388" s="10" t="s">
        <v>493</v>
      </c>
      <c r="J388" s="10" t="s">
        <v>494</v>
      </c>
      <c r="K388" s="10">
        <v>1980</v>
      </c>
      <c r="L388" s="10">
        <v>1</v>
      </c>
      <c r="M388" s="10">
        <v>1</v>
      </c>
      <c r="N388" s="10">
        <v>1</v>
      </c>
      <c r="O388" s="10">
        <v>440</v>
      </c>
      <c r="P388" s="12" t="str">
        <f>CONCATENATE(Таблица1[[#This Row],[Ф.И.О.]],"$",Таблица1[[#This Row],[DOI]])</f>
        <v>Селятицкий Александр Юрьевич$10.2113/RGG20204309</v>
      </c>
      <c r="Q388" s="10">
        <f>SUM(1/(COUNTIF(P:P,Таблица1[[#This Row],[Ф.И.О.+DOI]])))</f>
        <v>1</v>
      </c>
      <c r="R388" s="10">
        <f>SUM(1/(COUNTIF(A:A,Таблица1[[#This Row],[DOI]])))</f>
        <v>0.5</v>
      </c>
      <c r="S388" s="9" t="s">
        <v>514</v>
      </c>
      <c r="T388" s="9" t="s">
        <v>622</v>
      </c>
    </row>
    <row r="389" spans="1:20" x14ac:dyDescent="0.25">
      <c r="A389" s="9" t="s">
        <v>78</v>
      </c>
      <c r="B389" s="10" t="s">
        <v>250</v>
      </c>
      <c r="C389" s="10">
        <v>1</v>
      </c>
      <c r="D389" s="10">
        <v>5</v>
      </c>
      <c r="E38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89" s="10">
        <v>45</v>
      </c>
      <c r="G389" s="11">
        <f>((Таблица1[[#This Row],[Балл]]*Таблица1[[#This Row],[Коэфф]])/Таблица1[[#This Row],[Авторы]])/Таблица1[[#This Row],[Количество аффилиаций]]</f>
        <v>7.2</v>
      </c>
      <c r="H389" s="9" t="s">
        <v>320</v>
      </c>
      <c r="I389" s="10" t="s">
        <v>493</v>
      </c>
      <c r="J389" s="10" t="s">
        <v>494</v>
      </c>
      <c r="K389" s="10">
        <v>1968</v>
      </c>
      <c r="L389" s="10">
        <v>1</v>
      </c>
      <c r="M389" s="10"/>
      <c r="N389" s="10">
        <v>0</v>
      </c>
      <c r="O389" s="10">
        <v>451</v>
      </c>
      <c r="P389" s="12" t="str">
        <f>CONCATENATE(Таблица1[[#This Row],[Ф.И.О.]],"$",Таблица1[[#This Row],[DOI]])</f>
        <v>Агашев Алексей Михайлович$10.2113/RGG20204320</v>
      </c>
      <c r="Q389" s="10">
        <f>SUM(1/(COUNTIF(P:P,Таблица1[[#This Row],[Ф.И.О.+DOI]])))</f>
        <v>1</v>
      </c>
      <c r="R389" s="10">
        <f>SUM(1/(COUNTIF(A:A,Таблица1[[#This Row],[DOI]])))</f>
        <v>0.25</v>
      </c>
      <c r="S389" s="9" t="s">
        <v>514</v>
      </c>
      <c r="T389" s="9" t="s">
        <v>689</v>
      </c>
    </row>
    <row r="390" spans="1:20" x14ac:dyDescent="0.25">
      <c r="A390" s="9" t="s">
        <v>78</v>
      </c>
      <c r="B390" s="10" t="s">
        <v>250</v>
      </c>
      <c r="C390" s="10">
        <v>1</v>
      </c>
      <c r="D390" s="10">
        <v>5</v>
      </c>
      <c r="E39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90" s="10">
        <v>45</v>
      </c>
      <c r="G390" s="11">
        <f>((Таблица1[[#This Row],[Балл]]*Таблица1[[#This Row],[Коэфф]])/Таблица1[[#This Row],[Авторы]])/Таблица1[[#This Row],[Количество аффилиаций]]</f>
        <v>7.2</v>
      </c>
      <c r="H390" s="9" t="s">
        <v>324</v>
      </c>
      <c r="I390" s="10" t="s">
        <v>491</v>
      </c>
      <c r="J390" s="10" t="s">
        <v>492</v>
      </c>
      <c r="K390" s="10">
        <v>1989</v>
      </c>
      <c r="L390" s="10">
        <v>1</v>
      </c>
      <c r="M390" s="10">
        <v>1</v>
      </c>
      <c r="N390" s="10">
        <v>1</v>
      </c>
      <c r="O390" s="10">
        <v>451</v>
      </c>
      <c r="P390" s="12" t="str">
        <f>CONCATENATE(Таблица1[[#This Row],[Ф.И.О.]],"$",Таблица1[[#This Row],[DOI]])</f>
        <v>Ильина Ольга Владимировна$10.2113/RGG20204320</v>
      </c>
      <c r="Q390" s="10">
        <f>SUM(1/(COUNTIF(P:P,Таблица1[[#This Row],[Ф.И.О.+DOI]])))</f>
        <v>1</v>
      </c>
      <c r="R390" s="10">
        <f>SUM(1/(COUNTIF(A:A,Таблица1[[#This Row],[DOI]])))</f>
        <v>0.25</v>
      </c>
      <c r="S390" s="9" t="s">
        <v>514</v>
      </c>
      <c r="T390" s="9" t="s">
        <v>689</v>
      </c>
    </row>
    <row r="391" spans="1:20" x14ac:dyDescent="0.25">
      <c r="A391" s="9" t="s">
        <v>78</v>
      </c>
      <c r="B391" s="10" t="s">
        <v>250</v>
      </c>
      <c r="C391" s="10">
        <v>1</v>
      </c>
      <c r="D391" s="10">
        <v>5</v>
      </c>
      <c r="E39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91" s="10">
        <v>45</v>
      </c>
      <c r="G391" s="11">
        <f>((Таблица1[[#This Row],[Балл]]*Таблица1[[#This Row],[Коэфф]])/Таблица1[[#This Row],[Авторы]])/Таблица1[[#This Row],[Количество аффилиаций]]</f>
        <v>7.2</v>
      </c>
      <c r="H391" s="9" t="s">
        <v>323</v>
      </c>
      <c r="I391" s="10" t="s">
        <v>491</v>
      </c>
      <c r="J391" s="10" t="s">
        <v>494</v>
      </c>
      <c r="K391" s="10">
        <v>1964</v>
      </c>
      <c r="L391" s="10">
        <v>1</v>
      </c>
      <c r="M391" s="10"/>
      <c r="N391" s="10">
        <v>0</v>
      </c>
      <c r="O391" s="10">
        <v>451</v>
      </c>
      <c r="P391" s="12" t="str">
        <f>CONCATENATE(Таблица1[[#This Row],[Ф.И.О.]],"$",Таблица1[[#This Row],[DOI]])</f>
        <v>Похиленко Людмила Николаевна$10.2113/RGG20204320</v>
      </c>
      <c r="Q391" s="10">
        <f>SUM(1/(COUNTIF(P:P,Таблица1[[#This Row],[Ф.И.О.+DOI]])))</f>
        <v>1</v>
      </c>
      <c r="R391" s="10">
        <f>SUM(1/(COUNTIF(A:A,Таблица1[[#This Row],[DOI]])))</f>
        <v>0.25</v>
      </c>
      <c r="S391" s="9" t="s">
        <v>514</v>
      </c>
      <c r="T391" s="9" t="s">
        <v>689</v>
      </c>
    </row>
    <row r="392" spans="1:20" x14ac:dyDescent="0.25">
      <c r="A392" s="9" t="s">
        <v>78</v>
      </c>
      <c r="B392" s="10" t="s">
        <v>250</v>
      </c>
      <c r="C392" s="10">
        <v>1</v>
      </c>
      <c r="D392" s="10">
        <v>5</v>
      </c>
      <c r="E39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92" s="10">
        <v>45</v>
      </c>
      <c r="G392" s="11">
        <f>((Таблица1[[#This Row],[Балл]]*Таблица1[[#This Row],[Коэфф]])/Таблица1[[#This Row],[Авторы]])/Таблица1[[#This Row],[Количество аффилиаций]]</f>
        <v>7.2</v>
      </c>
      <c r="H392" s="9" t="s">
        <v>313</v>
      </c>
      <c r="I392" s="10" t="s">
        <v>498</v>
      </c>
      <c r="J392" s="10" t="s">
        <v>490</v>
      </c>
      <c r="K392" s="10">
        <v>1946</v>
      </c>
      <c r="L392" s="10">
        <v>1</v>
      </c>
      <c r="M392" s="10"/>
      <c r="N392" s="10">
        <v>0</v>
      </c>
      <c r="O392" s="10">
        <v>451</v>
      </c>
      <c r="P392" s="12" t="str">
        <f>CONCATENATE(Таблица1[[#This Row],[Ф.И.О.]],"$",Таблица1[[#This Row],[DOI]])</f>
        <v>Похиленко Николай Петрович$10.2113/RGG20204320</v>
      </c>
      <c r="Q392" s="10">
        <f>SUM(1/(COUNTIF(P:P,Таблица1[[#This Row],[Ф.И.О.+DOI]])))</f>
        <v>1</v>
      </c>
      <c r="R392" s="10">
        <f>SUM(1/(COUNTIF(A:A,Таблица1[[#This Row],[DOI]])))</f>
        <v>0.25</v>
      </c>
      <c r="S392" s="9" t="s">
        <v>514</v>
      </c>
      <c r="T392" s="9" t="s">
        <v>689</v>
      </c>
    </row>
    <row r="393" spans="1:20" x14ac:dyDescent="0.25">
      <c r="A393" s="9" t="s">
        <v>60</v>
      </c>
      <c r="B393" s="10" t="s">
        <v>250</v>
      </c>
      <c r="C393" s="10">
        <v>1</v>
      </c>
      <c r="D393" s="10">
        <v>5</v>
      </c>
      <c r="E39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93" s="10">
        <v>45</v>
      </c>
      <c r="G393" s="11">
        <f>((Таблица1[[#This Row],[Балл]]*Таблица1[[#This Row],[Коэфф]])/Таблица1[[#This Row],[Авторы]])/Таблица1[[#This Row],[Количество аффилиаций]]</f>
        <v>7.2</v>
      </c>
      <c r="H393" s="9" t="s">
        <v>305</v>
      </c>
      <c r="I393" s="10" t="s">
        <v>493</v>
      </c>
      <c r="J393" s="10" t="s">
        <v>490</v>
      </c>
      <c r="K393" s="10">
        <v>1958</v>
      </c>
      <c r="L393" s="10">
        <v>1</v>
      </c>
      <c r="M393" s="10"/>
      <c r="N393" s="10">
        <v>0</v>
      </c>
      <c r="O393" s="10">
        <v>211</v>
      </c>
      <c r="P393" s="12" t="str">
        <f>CONCATENATE(Таблица1[[#This Row],[Ф.И.О.]],"$",Таблица1[[#This Row],[DOI]])</f>
        <v>Руднев Сергей Николаевич$10.2113/RGG20214208</v>
      </c>
      <c r="Q393" s="10">
        <f>SUM(1/(COUNTIF(P:P,Таблица1[[#This Row],[Ф.И.О.+DOI]])))</f>
        <v>1</v>
      </c>
      <c r="R393" s="10">
        <f>SUM(1/(COUNTIF(A:A,Таблица1[[#This Row],[DOI]])))</f>
        <v>1</v>
      </c>
      <c r="S393" s="9" t="s">
        <v>514</v>
      </c>
      <c r="T393" s="9" t="s">
        <v>671</v>
      </c>
    </row>
    <row r="394" spans="1:20" x14ac:dyDescent="0.25">
      <c r="A394" s="9" t="s">
        <v>137</v>
      </c>
      <c r="B394" s="10" t="s">
        <v>250</v>
      </c>
      <c r="C394" s="10">
        <v>1</v>
      </c>
      <c r="D394" s="10">
        <v>7</v>
      </c>
      <c r="E39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94" s="10">
        <v>45</v>
      </c>
      <c r="G394" s="11">
        <f>((Таблица1[[#This Row],[Балл]]*Таблица1[[#This Row],[Коэфф]])/Таблица1[[#This Row],[Авторы]])/Таблица1[[#This Row],[Количество аффилиаций]]</f>
        <v>5.1428571428571432</v>
      </c>
      <c r="H394" s="9" t="s">
        <v>369</v>
      </c>
      <c r="I394" s="10" t="s">
        <v>493</v>
      </c>
      <c r="J394" s="10" t="s">
        <v>494</v>
      </c>
      <c r="K394" s="10">
        <v>1937</v>
      </c>
      <c r="L394" s="10">
        <v>1</v>
      </c>
      <c r="M394" s="10"/>
      <c r="N394" s="10">
        <v>0</v>
      </c>
      <c r="O394" s="10">
        <v>216</v>
      </c>
      <c r="P394" s="12" t="str">
        <f>CONCATENATE(Таблица1[[#This Row],[Ф.И.О.]],"$",Таблица1[[#This Row],[DOI]])</f>
        <v>Бобров Владислав Андреевич$10.2113/RGG20214314</v>
      </c>
      <c r="Q394" s="10">
        <f>SUM(1/(COUNTIF(P:P,Таблица1[[#This Row],[Ф.И.О.+DOI]])))</f>
        <v>1</v>
      </c>
      <c r="R394" s="10">
        <f>SUM(1/(COUNTIF(A:A,Таблица1[[#This Row],[DOI]])))</f>
        <v>0.33333333333333331</v>
      </c>
      <c r="S394" s="9" t="s">
        <v>514</v>
      </c>
      <c r="T394" s="9" t="s">
        <v>755</v>
      </c>
    </row>
    <row r="395" spans="1:20" x14ac:dyDescent="0.25">
      <c r="A395" s="9" t="s">
        <v>137</v>
      </c>
      <c r="B395" s="10" t="s">
        <v>250</v>
      </c>
      <c r="C395" s="10">
        <v>1</v>
      </c>
      <c r="D395" s="10">
        <v>7</v>
      </c>
      <c r="E39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95" s="10">
        <v>45</v>
      </c>
      <c r="G395" s="11">
        <f>((Таблица1[[#This Row],[Балл]]*Таблица1[[#This Row],[Коэфф]])/Таблица1[[#This Row],[Авторы]])/Таблица1[[#This Row],[Количество аффилиаций]]</f>
        <v>5.1428571428571432</v>
      </c>
      <c r="H395" s="9" t="s">
        <v>363</v>
      </c>
      <c r="I395" s="10" t="s">
        <v>489</v>
      </c>
      <c r="J395" s="10" t="s">
        <v>490</v>
      </c>
      <c r="K395" s="10">
        <v>1954</v>
      </c>
      <c r="L395" s="10">
        <v>1</v>
      </c>
      <c r="M395" s="10">
        <v>1</v>
      </c>
      <c r="N395" s="10">
        <v>1</v>
      </c>
      <c r="O395" s="10">
        <v>216</v>
      </c>
      <c r="P395" s="12" t="str">
        <f>CONCATENATE(Таблица1[[#This Row],[Ф.И.О.]],"$",Таблица1[[#This Row],[DOI]])</f>
        <v>Леонова Галина Александровна$10.2113/RGG20214314</v>
      </c>
      <c r="Q395" s="10">
        <f>SUM(1/(COUNTIF(P:P,Таблица1[[#This Row],[Ф.И.О.+DOI]])))</f>
        <v>1</v>
      </c>
      <c r="R395" s="10">
        <f>SUM(1/(COUNTIF(A:A,Таблица1[[#This Row],[DOI]])))</f>
        <v>0.33333333333333331</v>
      </c>
      <c r="S395" s="9" t="s">
        <v>514</v>
      </c>
      <c r="T395" s="9" t="s">
        <v>755</v>
      </c>
    </row>
    <row r="396" spans="1:20" x14ac:dyDescent="0.25">
      <c r="A396" s="9" t="s">
        <v>137</v>
      </c>
      <c r="B396" s="10" t="s">
        <v>250</v>
      </c>
      <c r="C396" s="10">
        <v>1</v>
      </c>
      <c r="D396" s="10">
        <v>7</v>
      </c>
      <c r="E39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96" s="10">
        <v>45</v>
      </c>
      <c r="G396" s="11">
        <f>((Таблица1[[#This Row],[Балл]]*Таблица1[[#This Row],[Коэфф]])/Таблица1[[#This Row],[Авторы]])/Таблица1[[#This Row],[Количество аффилиаций]]</f>
        <v>5.1428571428571432</v>
      </c>
      <c r="H396" s="9" t="s">
        <v>364</v>
      </c>
      <c r="I396" s="10" t="s">
        <v>493</v>
      </c>
      <c r="J396" s="10" t="s">
        <v>494</v>
      </c>
      <c r="K396" s="10">
        <v>1984</v>
      </c>
      <c r="L396" s="10">
        <v>1</v>
      </c>
      <c r="M396" s="10"/>
      <c r="N396" s="10">
        <v>0</v>
      </c>
      <c r="O396" s="10">
        <v>216</v>
      </c>
      <c r="P396" s="12" t="str">
        <f>CONCATENATE(Таблица1[[#This Row],[Ф.И.О.]],"$",Таблица1[[#This Row],[DOI]])</f>
        <v>Мальцев Антон Евгеньевич$10.2113/RGG20214314</v>
      </c>
      <c r="Q396" s="10">
        <f>SUM(1/(COUNTIF(P:P,Таблица1[[#This Row],[Ф.И.О.+DOI]])))</f>
        <v>1</v>
      </c>
      <c r="R396" s="10">
        <f>SUM(1/(COUNTIF(A:A,Таблица1[[#This Row],[DOI]])))</f>
        <v>0.33333333333333331</v>
      </c>
      <c r="S396" s="9" t="s">
        <v>514</v>
      </c>
      <c r="T396" s="9" t="s">
        <v>755</v>
      </c>
    </row>
    <row r="397" spans="1:20" x14ac:dyDescent="0.25">
      <c r="A397" s="9" t="s">
        <v>13</v>
      </c>
      <c r="B397" s="10" t="s">
        <v>250</v>
      </c>
      <c r="C397" s="10">
        <v>1</v>
      </c>
      <c r="D397" s="10">
        <v>6</v>
      </c>
      <c r="E39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97" s="10">
        <v>45</v>
      </c>
      <c r="G397" s="11">
        <f>((Таблица1[[#This Row],[Балл]]*Таблица1[[#This Row],[Коэфф]])/Таблица1[[#This Row],[Авторы]])/Таблица1[[#This Row],[Количество аффилиаций]]</f>
        <v>6</v>
      </c>
      <c r="H397" s="9" t="s">
        <v>273</v>
      </c>
      <c r="I397" s="10" t="s">
        <v>491</v>
      </c>
      <c r="J397" s="10" t="s">
        <v>494</v>
      </c>
      <c r="K397" s="10">
        <v>1995</v>
      </c>
      <c r="L397" s="10">
        <v>1</v>
      </c>
      <c r="M397" s="10"/>
      <c r="N397" s="10">
        <v>0</v>
      </c>
      <c r="O397" s="10">
        <v>440</v>
      </c>
      <c r="P397" s="12" t="str">
        <f>CONCATENATE(Таблица1[[#This Row],[Ф.И.О.]],"$",Таблица1[[#This Row],[DOI]])</f>
        <v>Девятиярова Анна Сергеевна$10.2113/RGG20214375</v>
      </c>
      <c r="Q397" s="10">
        <f>SUM(1/(COUNTIF(P:P,Таблица1[[#This Row],[Ф.И.О.+DOI]])))</f>
        <v>1</v>
      </c>
      <c r="R397" s="10">
        <f>SUM(1/(COUNTIF(A:A,Таблица1[[#This Row],[DOI]])))</f>
        <v>0.25</v>
      </c>
      <c r="S397" s="9" t="s">
        <v>514</v>
      </c>
      <c r="T397" s="9" t="s">
        <v>623</v>
      </c>
    </row>
    <row r="398" spans="1:20" x14ac:dyDescent="0.25">
      <c r="A398" s="9" t="s">
        <v>13</v>
      </c>
      <c r="B398" s="10" t="s">
        <v>250</v>
      </c>
      <c r="C398" s="10">
        <v>1</v>
      </c>
      <c r="D398" s="10">
        <v>6</v>
      </c>
      <c r="E39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98" s="10">
        <v>45</v>
      </c>
      <c r="G398" s="11">
        <f>((Таблица1[[#This Row],[Балл]]*Таблица1[[#This Row],[Коэфф]])/Таблица1[[#This Row],[Авторы]])/Таблица1[[#This Row],[Количество аффилиаций]]</f>
        <v>6</v>
      </c>
      <c r="H398" s="9" t="s">
        <v>274</v>
      </c>
      <c r="I398" s="10" t="s">
        <v>493</v>
      </c>
      <c r="J398" s="10" t="s">
        <v>494</v>
      </c>
      <c r="K398" s="10">
        <v>1982</v>
      </c>
      <c r="L398" s="10">
        <v>1</v>
      </c>
      <c r="M398" s="10"/>
      <c r="N398" s="10">
        <v>0</v>
      </c>
      <c r="O398" s="10">
        <v>440</v>
      </c>
      <c r="P398" s="12" t="str">
        <f>CONCATENATE(Таблица1[[#This Row],[Ф.И.О.]],"$",Таблица1[[#This Row],[DOI]])</f>
        <v>Кох Светлана Николаевна$10.2113/RGG20214375</v>
      </c>
      <c r="Q398" s="10">
        <f>SUM(1/(COUNTIF(P:P,Таблица1[[#This Row],[Ф.И.О.+DOI]])))</f>
        <v>1</v>
      </c>
      <c r="R398" s="10">
        <f>SUM(1/(COUNTIF(A:A,Таблица1[[#This Row],[DOI]])))</f>
        <v>0.25</v>
      </c>
      <c r="S398" s="9" t="s">
        <v>514</v>
      </c>
      <c r="T398" s="9" t="s">
        <v>623</v>
      </c>
    </row>
    <row r="399" spans="1:20" x14ac:dyDescent="0.25">
      <c r="A399" s="9" t="s">
        <v>13</v>
      </c>
      <c r="B399" s="10" t="s">
        <v>250</v>
      </c>
      <c r="C399" s="10">
        <v>1</v>
      </c>
      <c r="D399" s="10">
        <v>6</v>
      </c>
      <c r="E39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399" s="10">
        <v>45</v>
      </c>
      <c r="G399" s="11">
        <f>((Таблица1[[#This Row],[Балл]]*Таблица1[[#This Row],[Коэфф]])/Таблица1[[#This Row],[Авторы]])/Таблица1[[#This Row],[Количество аффилиаций]]</f>
        <v>6</v>
      </c>
      <c r="H399" s="9" t="s">
        <v>266</v>
      </c>
      <c r="I399" s="10" t="s">
        <v>496</v>
      </c>
      <c r="J399" s="10" t="s">
        <v>490</v>
      </c>
      <c r="K399" s="10">
        <v>1961</v>
      </c>
      <c r="L399" s="10">
        <v>1</v>
      </c>
      <c r="M399" s="10"/>
      <c r="N399" s="10">
        <v>0</v>
      </c>
      <c r="O399" s="10">
        <v>440</v>
      </c>
      <c r="P399" s="12" t="str">
        <f>CONCATENATE(Таблица1[[#This Row],[Ф.И.О.]],"$",Таблица1[[#This Row],[DOI]])</f>
        <v>Полянский Олег Петрович$10.2113/RGG20214375</v>
      </c>
      <c r="Q399" s="10">
        <f>SUM(1/(COUNTIF(P:P,Таблица1[[#This Row],[Ф.И.О.+DOI]])))</f>
        <v>1</v>
      </c>
      <c r="R399" s="10">
        <f>SUM(1/(COUNTIF(A:A,Таблица1[[#This Row],[DOI]])))</f>
        <v>0.25</v>
      </c>
      <c r="S399" s="9" t="s">
        <v>514</v>
      </c>
      <c r="T399" s="9" t="s">
        <v>623</v>
      </c>
    </row>
    <row r="400" spans="1:20" x14ac:dyDescent="0.25">
      <c r="A400" s="9" t="s">
        <v>13</v>
      </c>
      <c r="B400" s="10" t="s">
        <v>250</v>
      </c>
      <c r="C400" s="10">
        <v>1</v>
      </c>
      <c r="D400" s="10">
        <v>6</v>
      </c>
      <c r="E40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00" s="10">
        <v>45</v>
      </c>
      <c r="G400" s="11">
        <f>((Таблица1[[#This Row],[Балл]]*Таблица1[[#This Row],[Коэфф]])/Таблица1[[#This Row],[Авторы]])/Таблица1[[#This Row],[Количество аффилиаций]]</f>
        <v>6</v>
      </c>
      <c r="H400" s="9" t="s">
        <v>268</v>
      </c>
      <c r="I400" s="10" t="s">
        <v>489</v>
      </c>
      <c r="J400" s="10" t="s">
        <v>490</v>
      </c>
      <c r="K400" s="10">
        <v>1961</v>
      </c>
      <c r="L400" s="10">
        <v>1</v>
      </c>
      <c r="M400" s="10"/>
      <c r="N400" s="10">
        <v>0</v>
      </c>
      <c r="O400" s="10">
        <v>440</v>
      </c>
      <c r="P400" s="12" t="str">
        <f>CONCATENATE(Таблица1[[#This Row],[Ф.И.О.]],"$",Таблица1[[#This Row],[DOI]])</f>
        <v>Сокол Эллина Владимировна$10.2113/RGG20214375</v>
      </c>
      <c r="Q400" s="10">
        <f>SUM(1/(COUNTIF(P:P,Таблица1[[#This Row],[Ф.И.О.+DOI]])))</f>
        <v>1</v>
      </c>
      <c r="R400" s="10">
        <f>SUM(1/(COUNTIF(A:A,Таблица1[[#This Row],[DOI]])))</f>
        <v>0.25</v>
      </c>
      <c r="S400" s="9" t="s">
        <v>514</v>
      </c>
      <c r="T400" s="9" t="s">
        <v>623</v>
      </c>
    </row>
    <row r="401" spans="1:20" x14ac:dyDescent="0.25">
      <c r="A401" s="9" t="s">
        <v>61</v>
      </c>
      <c r="B401" s="10" t="s">
        <v>250</v>
      </c>
      <c r="C401" s="10">
        <v>1</v>
      </c>
      <c r="D401" s="10">
        <v>2</v>
      </c>
      <c r="E40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01" s="10">
        <v>45</v>
      </c>
      <c r="G401" s="11">
        <f>((Таблица1[[#This Row],[Балл]]*Таблица1[[#This Row],[Коэфф]])/Таблица1[[#This Row],[Авторы]])/Таблица1[[#This Row],[Количество аффилиаций]]</f>
        <v>18</v>
      </c>
      <c r="H401" s="9" t="s">
        <v>299</v>
      </c>
      <c r="I401" s="10" t="s">
        <v>489</v>
      </c>
      <c r="J401" s="10" t="s">
        <v>490</v>
      </c>
      <c r="K401" s="10">
        <v>1957</v>
      </c>
      <c r="L401" s="10">
        <v>1</v>
      </c>
      <c r="M401" s="10">
        <v>1</v>
      </c>
      <c r="N401" s="10">
        <v>1</v>
      </c>
      <c r="O401" s="10">
        <v>211</v>
      </c>
      <c r="P401" s="12" t="str">
        <f>CONCATENATE(Таблица1[[#This Row],[Ф.И.О.]],"$",Таблица1[[#This Row],[DOI]])</f>
        <v>Туркина Ольга Михайловна$10.2113/RGG20214385</v>
      </c>
      <c r="Q401" s="10">
        <f>SUM(1/(COUNTIF(P:P,Таблица1[[#This Row],[Ф.И.О.+DOI]])))</f>
        <v>1</v>
      </c>
      <c r="R401" s="10">
        <f>SUM(1/(COUNTIF(A:A,Таблица1[[#This Row],[DOI]])))</f>
        <v>1</v>
      </c>
      <c r="S401" s="9" t="s">
        <v>514</v>
      </c>
      <c r="T401" s="9" t="s">
        <v>672</v>
      </c>
    </row>
    <row r="402" spans="1:20" x14ac:dyDescent="0.25">
      <c r="A402" s="9" t="s">
        <v>14</v>
      </c>
      <c r="B402" s="10" t="s">
        <v>250</v>
      </c>
      <c r="C402" s="10">
        <v>1</v>
      </c>
      <c r="D402" s="10">
        <v>6</v>
      </c>
      <c r="E40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02" s="10">
        <v>45</v>
      </c>
      <c r="G402" s="11">
        <f>((Таблица1[[#This Row],[Балл]]*Таблица1[[#This Row],[Коэфф]])/Таблица1[[#This Row],[Авторы]])/Таблица1[[#This Row],[Количество аффилиаций]]</f>
        <v>6</v>
      </c>
      <c r="H402" s="9" t="s">
        <v>269</v>
      </c>
      <c r="I402" s="10" t="s">
        <v>493</v>
      </c>
      <c r="J402" s="10" t="s">
        <v>494</v>
      </c>
      <c r="K402" s="10">
        <v>1979</v>
      </c>
      <c r="L402" s="10">
        <v>1</v>
      </c>
      <c r="M402" s="10"/>
      <c r="N402" s="10">
        <v>0</v>
      </c>
      <c r="O402" s="10">
        <v>440</v>
      </c>
      <c r="P402" s="12" t="str">
        <f>CONCATENATE(Таблица1[[#This Row],[Ф.И.О.]],"$",Таблица1[[#This Row],[DOI]])</f>
        <v>Бабичев Алексей Владимирович$10.2113/RGG20214426</v>
      </c>
      <c r="Q402" s="10">
        <f>SUM(1/(COUNTIF(P:P,Таблица1[[#This Row],[Ф.И.О.+DOI]])))</f>
        <v>1</v>
      </c>
      <c r="R402" s="10">
        <f>SUM(1/(COUNTIF(A:A,Таблица1[[#This Row],[DOI]])))</f>
        <v>0.5</v>
      </c>
      <c r="S402" s="9" t="s">
        <v>514</v>
      </c>
      <c r="T402" s="9" t="s">
        <v>624</v>
      </c>
    </row>
    <row r="403" spans="1:20" x14ac:dyDescent="0.25">
      <c r="A403" s="9" t="s">
        <v>14</v>
      </c>
      <c r="B403" s="10" t="s">
        <v>250</v>
      </c>
      <c r="C403" s="10">
        <v>1</v>
      </c>
      <c r="D403" s="10">
        <v>6</v>
      </c>
      <c r="E40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03" s="10">
        <v>45</v>
      </c>
      <c r="G403" s="11">
        <f>((Таблица1[[#This Row],[Балл]]*Таблица1[[#This Row],[Коэфф]])/Таблица1[[#This Row],[Авторы]])/Таблица1[[#This Row],[Количество аффилиаций]]</f>
        <v>6</v>
      </c>
      <c r="H403" s="9" t="s">
        <v>266</v>
      </c>
      <c r="I403" s="10" t="s">
        <v>496</v>
      </c>
      <c r="J403" s="10" t="s">
        <v>490</v>
      </c>
      <c r="K403" s="10">
        <v>1961</v>
      </c>
      <c r="L403" s="10">
        <v>1</v>
      </c>
      <c r="M403" s="10"/>
      <c r="N403" s="10">
        <v>0</v>
      </c>
      <c r="O403" s="10">
        <v>440</v>
      </c>
      <c r="P403" s="12" t="str">
        <f>CONCATENATE(Таблица1[[#This Row],[Ф.И.О.]],"$",Таблица1[[#This Row],[DOI]])</f>
        <v>Полянский Олег Петрович$10.2113/RGG20214426</v>
      </c>
      <c r="Q403" s="10">
        <f>SUM(1/(COUNTIF(P:P,Таблица1[[#This Row],[Ф.И.О.+DOI]])))</f>
        <v>1</v>
      </c>
      <c r="R403" s="10">
        <f>SUM(1/(COUNTIF(A:A,Таблица1[[#This Row],[DOI]])))</f>
        <v>0.5</v>
      </c>
      <c r="S403" s="9" t="s">
        <v>514</v>
      </c>
      <c r="T403" s="9" t="s">
        <v>624</v>
      </c>
    </row>
    <row r="404" spans="1:20" x14ac:dyDescent="0.25">
      <c r="A404" s="9" t="s">
        <v>1045</v>
      </c>
      <c r="B404" s="10" t="s">
        <v>250</v>
      </c>
      <c r="C404" s="10">
        <v>1</v>
      </c>
      <c r="D404" s="10">
        <v>6</v>
      </c>
      <c r="E404"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04" s="10">
        <v>45</v>
      </c>
      <c r="G404" s="15">
        <f>((Таблица1[[#This Row],[Балл]]*Таблица1[[#This Row],[Коэфф]])/Таблица1[[#This Row],[Авторы]])/Таблица1[[#This Row],[Количество аффилиаций]]</f>
        <v>6</v>
      </c>
      <c r="H404" s="9" t="s">
        <v>291</v>
      </c>
      <c r="I404" s="10" t="s">
        <v>489</v>
      </c>
      <c r="J404" s="10" t="s">
        <v>490</v>
      </c>
      <c r="K404" s="10">
        <v>1954</v>
      </c>
      <c r="L404" s="10">
        <v>1</v>
      </c>
      <c r="M404" s="10"/>
      <c r="N404" s="10">
        <v>0</v>
      </c>
      <c r="O404" s="10">
        <v>211</v>
      </c>
      <c r="P404" s="30" t="str">
        <f>CONCATENATE(Таблица1[[#This Row],[Ф.И.О.]],"$",Таблица1[[#This Row],[DOI]])</f>
        <v>Толстых Надежда Дмитриевна$10.2113/RGG20224455</v>
      </c>
      <c r="Q404" s="15">
        <f>SUM(1/(COUNTIF(P:P,Таблица1[[#This Row],[Ф.И.О.+DOI]])))</f>
        <v>1</v>
      </c>
      <c r="R404" s="15">
        <f>SUM(1/(COUNTIF(A:A,Таблица1[[#This Row],[DOI]])))</f>
        <v>1</v>
      </c>
      <c r="S404" s="9" t="s">
        <v>514</v>
      </c>
      <c r="T404" s="9" t="s">
        <v>1044</v>
      </c>
    </row>
    <row r="405" spans="1:20" x14ac:dyDescent="0.25">
      <c r="A405" s="9" t="s">
        <v>232</v>
      </c>
      <c r="B405" s="10" t="s">
        <v>251</v>
      </c>
      <c r="C405" s="10"/>
      <c r="D405" s="10">
        <v>3</v>
      </c>
      <c r="E40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05" s="10">
        <v>1</v>
      </c>
      <c r="G405" s="10">
        <f>((Таблица1[[#This Row],[Балл]]*Таблица1[[#This Row],[Коэфф]])/Таблица1[[#This Row],[Авторы]])/Таблица1[[#This Row],[Количество аффилиаций]]</f>
        <v>2.3333333333333335</v>
      </c>
      <c r="H405" s="9" t="s">
        <v>475</v>
      </c>
      <c r="I405" s="10" t="s">
        <v>496</v>
      </c>
      <c r="J405" s="10" t="s">
        <v>492</v>
      </c>
      <c r="K405" s="10">
        <v>1991</v>
      </c>
      <c r="L405" s="10">
        <v>1</v>
      </c>
      <c r="M405" s="10"/>
      <c r="N405" s="10">
        <v>0</v>
      </c>
      <c r="O405" s="10">
        <v>445</v>
      </c>
      <c r="P405" s="12" t="str">
        <f>CONCATENATE(Таблица1[[#This Row],[Ф.И.О.]],"$",Таблица1[[#This Row],[DOI]])</f>
        <v>Бородин Андрей Васильевич$10.21209/2227-9245-2022-28-10-xx-xx</v>
      </c>
      <c r="Q405" s="10">
        <f>SUM(1/(COUNTIF(P:P,Таблица1[[#This Row],[Ф.И.О.+DOI]])))</f>
        <v>1</v>
      </c>
      <c r="R405" s="10">
        <f>SUM(1/(COUNTIF(A:A,Таблица1[[#This Row],[DOI]])))</f>
        <v>0.2</v>
      </c>
      <c r="S405" s="9" t="s">
        <v>604</v>
      </c>
      <c r="T405" s="9" t="s">
        <v>872</v>
      </c>
    </row>
    <row r="406" spans="1:20" x14ac:dyDescent="0.25">
      <c r="A406" s="9" t="s">
        <v>232</v>
      </c>
      <c r="B406" s="10" t="s">
        <v>251</v>
      </c>
      <c r="C406" s="10"/>
      <c r="D406" s="10">
        <v>3</v>
      </c>
      <c r="E40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06" s="10">
        <v>1</v>
      </c>
      <c r="G406" s="10">
        <f>((Таблица1[[#This Row],[Балл]]*Таблица1[[#This Row],[Коэфф]])/Таблица1[[#This Row],[Авторы]])/Таблица1[[#This Row],[Количество аффилиаций]]</f>
        <v>2.3333333333333335</v>
      </c>
      <c r="H406" s="9" t="s">
        <v>309</v>
      </c>
      <c r="I406" s="10" t="s">
        <v>496</v>
      </c>
      <c r="J406" s="10" t="s">
        <v>490</v>
      </c>
      <c r="K406" s="10">
        <v>1973</v>
      </c>
      <c r="L406" s="10">
        <v>1</v>
      </c>
      <c r="M406" s="10">
        <v>1</v>
      </c>
      <c r="N406" s="10">
        <v>0</v>
      </c>
      <c r="O406" s="10">
        <v>445</v>
      </c>
      <c r="P406" s="12" t="str">
        <f>CONCATENATE(Таблица1[[#This Row],[Ф.И.О.]],"$",Таблица1[[#This Row],[DOI]])</f>
        <v>Кирдяшкин Алексей Анатольевич$10.21209/2227-9245-2022-28-10-xx-xx</v>
      </c>
      <c r="Q406" s="10">
        <f>SUM(1/(COUNTIF(P:P,Таблица1[[#This Row],[Ф.И.О.+DOI]])))</f>
        <v>0.5</v>
      </c>
      <c r="R406" s="10">
        <f>SUM(1/(COUNTIF(A:A,Таблица1[[#This Row],[DOI]])))</f>
        <v>0.2</v>
      </c>
      <c r="S406" s="9" t="s">
        <v>604</v>
      </c>
      <c r="T406" s="9" t="s">
        <v>872</v>
      </c>
    </row>
    <row r="407" spans="1:20" x14ac:dyDescent="0.25">
      <c r="A407" s="9" t="s">
        <v>232</v>
      </c>
      <c r="B407" s="10" t="s">
        <v>251</v>
      </c>
      <c r="C407" s="10"/>
      <c r="D407" s="10">
        <v>2</v>
      </c>
      <c r="E40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07" s="10">
        <v>1</v>
      </c>
      <c r="G407" s="10">
        <f>((Таблица1[[#This Row],[Балл]]*Таблица1[[#This Row],[Коэфф]])/Таблица1[[#This Row],[Авторы]])/Таблица1[[#This Row],[Количество аффилиаций]]</f>
        <v>3.5</v>
      </c>
      <c r="H407" s="9" t="s">
        <v>309</v>
      </c>
      <c r="I407" s="10" t="s">
        <v>496</v>
      </c>
      <c r="J407" s="10" t="s">
        <v>490</v>
      </c>
      <c r="K407" s="10">
        <v>1973</v>
      </c>
      <c r="L407" s="10">
        <v>1</v>
      </c>
      <c r="M407" s="10"/>
      <c r="N407" s="10">
        <v>0</v>
      </c>
      <c r="O407" s="10">
        <v>445</v>
      </c>
      <c r="P407" s="12" t="str">
        <f>CONCATENATE(Таблица1[[#This Row],[Ф.И.О.]],"$",Таблица1[[#This Row],[DOI]])</f>
        <v>Кирдяшкин Алексей Анатольевич$10.21209/2227-9245-2022-28-10-xx-xx</v>
      </c>
      <c r="Q407" s="10">
        <f>SUM(1/(COUNTIF(P:P,Таблица1[[#This Row],[Ф.И.О.+DOI]])))</f>
        <v>0.5</v>
      </c>
      <c r="R407" s="10">
        <f>SUM(1/(COUNTIF(A:A,Таблица1[[#This Row],[DOI]])))</f>
        <v>0.2</v>
      </c>
      <c r="S407" s="9" t="s">
        <v>604</v>
      </c>
      <c r="T407" s="9" t="s">
        <v>873</v>
      </c>
    </row>
    <row r="408" spans="1:20" x14ac:dyDescent="0.25">
      <c r="A408" s="9" t="s">
        <v>232</v>
      </c>
      <c r="B408" s="10" t="s">
        <v>251</v>
      </c>
      <c r="C408" s="10"/>
      <c r="D408" s="10">
        <v>3</v>
      </c>
      <c r="E40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08" s="10">
        <v>1</v>
      </c>
      <c r="G408" s="10">
        <f>((Таблица1[[#This Row],[Балл]]*Таблица1[[#This Row],[Коэфф]])/Таблица1[[#This Row],[Авторы]])/Таблица1[[#This Row],[Количество аффилиаций]]</f>
        <v>2.3333333333333335</v>
      </c>
      <c r="H408" s="9" t="s">
        <v>470</v>
      </c>
      <c r="I408" s="10" t="s">
        <v>489</v>
      </c>
      <c r="J408" s="10" t="s">
        <v>490</v>
      </c>
      <c r="K408" s="10">
        <v>1937</v>
      </c>
      <c r="L408" s="10">
        <v>1</v>
      </c>
      <c r="M408" s="10"/>
      <c r="N408" s="10">
        <v>0</v>
      </c>
      <c r="O408" s="10">
        <v>445</v>
      </c>
      <c r="P408" s="12" t="str">
        <f>CONCATENATE(Таблица1[[#This Row],[Ф.И.О.]],"$",Таблица1[[#This Row],[DOI]])</f>
        <v>Кирдяшкин Анатолий Григорьевич$10.21209/2227-9245-2022-28-10-xx-xx</v>
      </c>
      <c r="Q408" s="10">
        <f>SUM(1/(COUNTIF(P:P,Таблица1[[#This Row],[Ф.И.О.+DOI]])))</f>
        <v>0.5</v>
      </c>
      <c r="R408" s="10">
        <f>SUM(1/(COUNTIF(A:A,Таблица1[[#This Row],[DOI]])))</f>
        <v>0.2</v>
      </c>
      <c r="S408" s="9" t="s">
        <v>604</v>
      </c>
      <c r="T408" s="9" t="s">
        <v>872</v>
      </c>
    </row>
    <row r="409" spans="1:20" x14ac:dyDescent="0.25">
      <c r="A409" s="9" t="s">
        <v>232</v>
      </c>
      <c r="B409" s="10" t="s">
        <v>251</v>
      </c>
      <c r="C409" s="10"/>
      <c r="D409" s="10">
        <v>2</v>
      </c>
      <c r="E40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09" s="10">
        <v>1</v>
      </c>
      <c r="G409" s="10">
        <f>((Таблица1[[#This Row],[Балл]]*Таблица1[[#This Row],[Коэфф]])/Таблица1[[#This Row],[Авторы]])/Таблица1[[#This Row],[Количество аффилиаций]]</f>
        <v>3.5</v>
      </c>
      <c r="H409" s="9" t="s">
        <v>470</v>
      </c>
      <c r="I409" s="10" t="s">
        <v>489</v>
      </c>
      <c r="J409" s="10" t="s">
        <v>490</v>
      </c>
      <c r="K409" s="10">
        <v>1937</v>
      </c>
      <c r="L409" s="10">
        <v>1</v>
      </c>
      <c r="M409" s="10">
        <v>1</v>
      </c>
      <c r="N409" s="10">
        <v>0</v>
      </c>
      <c r="O409" s="10">
        <v>445</v>
      </c>
      <c r="P409" s="12" t="str">
        <f>CONCATENATE(Таблица1[[#This Row],[Ф.И.О.]],"$",Таблица1[[#This Row],[DOI]])</f>
        <v>Кирдяшкин Анатолий Григорьевич$10.21209/2227-9245-2022-28-10-xx-xx</v>
      </c>
      <c r="Q409" s="10">
        <f>SUM(1/(COUNTIF(P:P,Таблица1[[#This Row],[Ф.И.О.+DOI]])))</f>
        <v>0.5</v>
      </c>
      <c r="R409" s="10">
        <f>SUM(1/(COUNTIF(A:A,Таблица1[[#This Row],[DOI]])))</f>
        <v>0.2</v>
      </c>
      <c r="S409" s="9" t="s">
        <v>604</v>
      </c>
      <c r="T409" s="9" t="s">
        <v>873</v>
      </c>
    </row>
    <row r="410" spans="1:20" x14ac:dyDescent="0.25">
      <c r="A410" s="9" t="s">
        <v>233</v>
      </c>
      <c r="B410" s="10" t="s">
        <v>251</v>
      </c>
      <c r="C410" s="10"/>
      <c r="D410" s="10">
        <v>3</v>
      </c>
      <c r="E41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10" s="10">
        <v>1</v>
      </c>
      <c r="G410" s="10">
        <f>((Таблица1[[#This Row],[Балл]]*Таблица1[[#This Row],[Коэфф]])/Таблица1[[#This Row],[Авторы]])/Таблица1[[#This Row],[Количество аффилиаций]]</f>
        <v>2.3333333333333335</v>
      </c>
      <c r="H410" s="9" t="s">
        <v>309</v>
      </c>
      <c r="I410" s="10" t="s">
        <v>496</v>
      </c>
      <c r="J410" s="10" t="s">
        <v>490</v>
      </c>
      <c r="K410" s="10">
        <v>1973</v>
      </c>
      <c r="L410" s="10">
        <v>1</v>
      </c>
      <c r="M410" s="10">
        <v>1</v>
      </c>
      <c r="N410" s="10">
        <v>0</v>
      </c>
      <c r="O410" s="10">
        <v>445</v>
      </c>
      <c r="P410" s="12" t="str">
        <f>CONCATENATE(Таблица1[[#This Row],[Ф.И.О.]],"$",Таблица1[[#This Row],[DOI]])</f>
        <v>Кирдяшкин Алексей Анатольевич$10.21209/2227-9245-2022-28-9-16-24</v>
      </c>
      <c r="Q410" s="10">
        <f>SUM(1/(COUNTIF(P:P,Таблица1[[#This Row],[Ф.И.О.+DOI]])))</f>
        <v>1</v>
      </c>
      <c r="R410" s="10">
        <f>SUM(1/(COUNTIF(A:A,Таблица1[[#This Row],[DOI]])))</f>
        <v>0.5</v>
      </c>
      <c r="S410" s="9" t="s">
        <v>604</v>
      </c>
      <c r="T410" s="9" t="s">
        <v>874</v>
      </c>
    </row>
    <row r="411" spans="1:20" x14ac:dyDescent="0.25">
      <c r="A411" s="9" t="s">
        <v>233</v>
      </c>
      <c r="B411" s="10" t="s">
        <v>251</v>
      </c>
      <c r="C411" s="10"/>
      <c r="D411" s="10">
        <v>3</v>
      </c>
      <c r="E41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11" s="10">
        <v>1</v>
      </c>
      <c r="G411" s="10">
        <f>((Таблица1[[#This Row],[Балл]]*Таблица1[[#This Row],[Коэфф]])/Таблица1[[#This Row],[Авторы]])/Таблица1[[#This Row],[Количество аффилиаций]]</f>
        <v>2.3333333333333335</v>
      </c>
      <c r="H411" s="9" t="s">
        <v>476</v>
      </c>
      <c r="I411" s="10" t="s">
        <v>496</v>
      </c>
      <c r="J411" s="10" t="s">
        <v>492</v>
      </c>
      <c r="K411" s="10">
        <v>1981</v>
      </c>
      <c r="L411" s="10">
        <v>1</v>
      </c>
      <c r="M411" s="10"/>
      <c r="N411" s="10">
        <v>0</v>
      </c>
      <c r="O411" s="10">
        <v>445</v>
      </c>
      <c r="P411" s="12" t="str">
        <f>CONCATENATE(Таблица1[[#This Row],[Ф.И.О.]],"$",Таблица1[[#This Row],[DOI]])</f>
        <v>Непогодина Юлия Михайловна$10.21209/2227-9245-2022-28-9-16-24</v>
      </c>
      <c r="Q411" s="10">
        <f>SUM(1/(COUNTIF(P:P,Таблица1[[#This Row],[Ф.И.О.+DOI]])))</f>
        <v>1</v>
      </c>
      <c r="R411" s="10">
        <f>SUM(1/(COUNTIF(A:A,Таблица1[[#This Row],[DOI]])))</f>
        <v>0.5</v>
      </c>
      <c r="S411" s="9" t="s">
        <v>604</v>
      </c>
      <c r="T411" s="9" t="s">
        <v>874</v>
      </c>
    </row>
    <row r="412" spans="1:20" x14ac:dyDescent="0.25">
      <c r="A412" s="9" t="s">
        <v>15</v>
      </c>
      <c r="B412" s="10" t="s">
        <v>247</v>
      </c>
      <c r="C412" s="10">
        <v>1</v>
      </c>
      <c r="D412" s="10">
        <v>6</v>
      </c>
      <c r="E41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12" s="10">
        <v>30</v>
      </c>
      <c r="G412" s="11">
        <f>((Таблица1[[#This Row],[Балл]]*Таблица1[[#This Row],[Коэфф]])/Таблица1[[#This Row],[Авторы]])/Таблица1[[#This Row],[Количество аффилиаций]]</f>
        <v>6.5</v>
      </c>
      <c r="H412" s="9" t="s">
        <v>275</v>
      </c>
      <c r="I412" s="10" t="s">
        <v>493</v>
      </c>
      <c r="J412" s="10" t="s">
        <v>494</v>
      </c>
      <c r="K412" s="10">
        <v>1966</v>
      </c>
      <c r="L412" s="10">
        <v>2</v>
      </c>
      <c r="M412" s="10">
        <v>1</v>
      </c>
      <c r="N412" s="10">
        <v>1</v>
      </c>
      <c r="O412" s="10">
        <v>440</v>
      </c>
      <c r="P412" s="12" t="str">
        <f>CONCATENATE(Таблица1[[#This Row],[Ф.И.О.]],"$",Таблица1[[#This Row],[DOI]])</f>
        <v>Лихачева Анна Юрьевна$10.2138/am-2022-7962</v>
      </c>
      <c r="Q412" s="10">
        <f>SUM(1/(COUNTIF(P:P,Таблица1[[#This Row],[Ф.И.О.+DOI]])))</f>
        <v>1</v>
      </c>
      <c r="R412" s="10">
        <f>SUM(1/(COUNTIF(A:A,Таблица1[[#This Row],[DOI]])))</f>
        <v>0.25</v>
      </c>
      <c r="S412" s="9" t="s">
        <v>515</v>
      </c>
      <c r="T412" s="9" t="s">
        <v>625</v>
      </c>
    </row>
    <row r="413" spans="1:20" x14ac:dyDescent="0.25">
      <c r="A413" s="9" t="s">
        <v>15</v>
      </c>
      <c r="B413" s="10" t="s">
        <v>247</v>
      </c>
      <c r="C413" s="10">
        <v>1</v>
      </c>
      <c r="D413" s="10">
        <v>6</v>
      </c>
      <c r="E41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13" s="10">
        <v>30</v>
      </c>
      <c r="G413" s="11">
        <f>((Таблица1[[#This Row],[Балл]]*Таблица1[[#This Row],[Коэфф]])/Таблица1[[#This Row],[Авторы]])/Таблица1[[#This Row],[Количество аффилиаций]]</f>
        <v>6.5</v>
      </c>
      <c r="H413" s="9" t="s">
        <v>263</v>
      </c>
      <c r="I413" s="10" t="s">
        <v>493</v>
      </c>
      <c r="J413" s="10" t="s">
        <v>494</v>
      </c>
      <c r="K413" s="10">
        <v>1989</v>
      </c>
      <c r="L413" s="10">
        <v>2</v>
      </c>
      <c r="M413" s="10"/>
      <c r="N413" s="10">
        <v>0</v>
      </c>
      <c r="O413" s="10">
        <v>440</v>
      </c>
      <c r="P413" s="12" t="str">
        <f>CONCATENATE(Таблица1[[#This Row],[Ф.И.О.]],"$",Таблица1[[#This Row],[DOI]])</f>
        <v>Ращенко Сергей Владимирович$10.2138/am-2022-7962</v>
      </c>
      <c r="Q413" s="10">
        <f>SUM(1/(COUNTIF(P:P,Таблица1[[#This Row],[Ф.И.О.+DOI]])))</f>
        <v>1</v>
      </c>
      <c r="R413" s="10">
        <f>SUM(1/(COUNTIF(A:A,Таблица1[[#This Row],[DOI]])))</f>
        <v>0.25</v>
      </c>
      <c r="S413" s="9" t="s">
        <v>515</v>
      </c>
      <c r="T413" s="9" t="s">
        <v>625</v>
      </c>
    </row>
    <row r="414" spans="1:20" x14ac:dyDescent="0.25">
      <c r="A414" s="9" t="s">
        <v>15</v>
      </c>
      <c r="B414" s="10" t="s">
        <v>247</v>
      </c>
      <c r="C414" s="10">
        <v>1</v>
      </c>
      <c r="D414" s="10">
        <v>6</v>
      </c>
      <c r="E41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14" s="10">
        <v>30</v>
      </c>
      <c r="G414" s="11">
        <f>((Таблица1[[#This Row],[Балл]]*Таблица1[[#This Row],[Коэфф]])/Таблица1[[#This Row],[Авторы]])/Таблица1[[#This Row],[Количество аффилиаций]]</f>
        <v>6.5</v>
      </c>
      <c r="H414" s="9" t="s">
        <v>276</v>
      </c>
      <c r="I414" s="10" t="s">
        <v>491</v>
      </c>
      <c r="J414" s="10" t="s">
        <v>492</v>
      </c>
      <c r="K414" s="10">
        <v>1996</v>
      </c>
      <c r="L414" s="10">
        <v>2</v>
      </c>
      <c r="M414" s="10"/>
      <c r="N414" s="10">
        <v>0</v>
      </c>
      <c r="O414" s="10">
        <v>440</v>
      </c>
      <c r="P414" s="12" t="str">
        <f>CONCATENATE(Таблица1[[#This Row],[Ф.И.О.]],"$",Таблица1[[#This Row],[DOI]])</f>
        <v>Романенко Александр Владимирович$10.2138/am-2022-7962</v>
      </c>
      <c r="Q414" s="10">
        <f>SUM(1/(COUNTIF(P:P,Таблица1[[#This Row],[Ф.И.О.+DOI]])))</f>
        <v>1</v>
      </c>
      <c r="R414" s="10">
        <f>SUM(1/(COUNTIF(A:A,Таблица1[[#This Row],[DOI]])))</f>
        <v>0.25</v>
      </c>
      <c r="S414" s="9" t="s">
        <v>515</v>
      </c>
      <c r="T414" s="9" t="s">
        <v>625</v>
      </c>
    </row>
    <row r="415" spans="1:20" x14ac:dyDescent="0.25">
      <c r="A415" s="9" t="s">
        <v>15</v>
      </c>
      <c r="B415" s="10" t="s">
        <v>247</v>
      </c>
      <c r="C415" s="10">
        <v>1</v>
      </c>
      <c r="D415" s="10">
        <v>6</v>
      </c>
      <c r="E41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15" s="10">
        <v>30</v>
      </c>
      <c r="G415" s="11">
        <f>((Таблица1[[#This Row],[Балл]]*Таблица1[[#This Row],[Коэфф]])/Таблица1[[#This Row],[Авторы]])/Таблица1[[#This Row],[Количество аффилиаций]]</f>
        <v>6.5</v>
      </c>
      <c r="H415" s="9" t="s">
        <v>264</v>
      </c>
      <c r="I415" s="10" t="s">
        <v>495</v>
      </c>
      <c r="J415" s="10" t="s">
        <v>492</v>
      </c>
      <c r="K415" s="10">
        <v>1995</v>
      </c>
      <c r="L415" s="10">
        <v>2</v>
      </c>
      <c r="M415" s="10"/>
      <c r="N415" s="10">
        <v>0</v>
      </c>
      <c r="O415" s="10">
        <v>440</v>
      </c>
      <c r="P415" s="12" t="str">
        <f>CONCATENATE(Таблица1[[#This Row],[Ф.И.О.]],"$",Таблица1[[#This Row],[DOI]])</f>
        <v>Семерикова Анна Ивановна$10.2138/am-2022-7962</v>
      </c>
      <c r="Q415" s="10">
        <f>SUM(1/(COUNTIF(P:P,Таблица1[[#This Row],[Ф.И.О.+DOI]])))</f>
        <v>1</v>
      </c>
      <c r="R415" s="10">
        <f>SUM(1/(COUNTIF(A:A,Таблица1[[#This Row],[DOI]])))</f>
        <v>0.25</v>
      </c>
      <c r="S415" s="9" t="s">
        <v>515</v>
      </c>
      <c r="T415" s="9" t="s">
        <v>625</v>
      </c>
    </row>
    <row r="416" spans="1:20" x14ac:dyDescent="0.25">
      <c r="A416" s="9" t="s">
        <v>38</v>
      </c>
      <c r="B416" s="10" t="s">
        <v>247</v>
      </c>
      <c r="C416" s="10">
        <v>1</v>
      </c>
      <c r="D416" s="10">
        <v>16</v>
      </c>
      <c r="E41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16" s="10">
        <v>30</v>
      </c>
      <c r="G416" s="11">
        <f>((Таблица1[[#This Row],[Балл]]*Таблица1[[#This Row],[Коэфф]])/Таблица1[[#This Row],[Авторы]])/Таблица1[[#This Row],[Количество аффилиаций]]</f>
        <v>4.875</v>
      </c>
      <c r="H416" s="9" t="s">
        <v>427</v>
      </c>
      <c r="I416" s="10" t="s">
        <v>493</v>
      </c>
      <c r="J416" s="10" t="s">
        <v>494</v>
      </c>
      <c r="K416" s="10">
        <v>1975</v>
      </c>
      <c r="L416" s="10">
        <v>1</v>
      </c>
      <c r="M416" s="10"/>
      <c r="N416" s="10">
        <v>0</v>
      </c>
      <c r="O416" s="10">
        <v>451</v>
      </c>
      <c r="P416" s="12" t="str">
        <f>CONCATENATE(Таблица1[[#This Row],[Ф.И.О.]],"$",Таблица1[[#This Row],[DOI]])</f>
        <v>Головин Александр Викторович$10.2138/am-2022-8106</v>
      </c>
      <c r="Q416" s="10">
        <f>SUM(1/(COUNTIF(P:P,Таблица1[[#This Row],[Ф.И.О.+DOI]])))</f>
        <v>1</v>
      </c>
      <c r="R416" s="10">
        <f>SUM(1/(COUNTIF(A:A,Таблица1[[#This Row],[DOI]])))</f>
        <v>0.33333333333333331</v>
      </c>
      <c r="S416" s="9" t="s">
        <v>515</v>
      </c>
      <c r="T416" s="9" t="s">
        <v>822</v>
      </c>
    </row>
    <row r="417" spans="1:20" x14ac:dyDescent="0.25">
      <c r="A417" s="9" t="s">
        <v>38</v>
      </c>
      <c r="B417" s="10" t="s">
        <v>247</v>
      </c>
      <c r="C417" s="10">
        <v>1</v>
      </c>
      <c r="D417" s="10">
        <v>17</v>
      </c>
      <c r="E41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17" s="10">
        <v>30</v>
      </c>
      <c r="G417" s="11">
        <f>((Таблица1[[#This Row],[Балл]]*Таблица1[[#This Row],[Коэфф]])/Таблица1[[#This Row],[Авторы]])/Таблица1[[#This Row],[Количество аффилиаций]]</f>
        <v>1.5294117647058822</v>
      </c>
      <c r="H417" s="9" t="s">
        <v>282</v>
      </c>
      <c r="I417" s="10" t="s">
        <v>493</v>
      </c>
      <c r="J417" s="10" t="s">
        <v>494</v>
      </c>
      <c r="K417" s="10">
        <v>1982</v>
      </c>
      <c r="L417" s="10">
        <v>3</v>
      </c>
      <c r="M417" s="10"/>
      <c r="N417" s="10">
        <v>0</v>
      </c>
      <c r="O417" s="10">
        <v>447</v>
      </c>
      <c r="P417" s="12" t="str">
        <f>CONCATENATE(Таблица1[[#This Row],[Ф.И.О.]],"$",Таблица1[[#This Row],[DOI]])</f>
        <v>Кох Константин Александрович$10.2138/am-2022-8106</v>
      </c>
      <c r="Q417" s="10">
        <f>SUM(1/(COUNTIF(P:P,Таблица1[[#This Row],[Ф.И.О.+DOI]])))</f>
        <v>1</v>
      </c>
      <c r="R417" s="10">
        <f>SUM(1/(COUNTIF(A:A,Таблица1[[#This Row],[DOI]])))</f>
        <v>0.33333333333333331</v>
      </c>
      <c r="S417" s="9" t="s">
        <v>515</v>
      </c>
      <c r="T417" s="9" t="s">
        <v>648</v>
      </c>
    </row>
    <row r="418" spans="1:20" x14ac:dyDescent="0.25">
      <c r="A418" s="9" t="s">
        <v>38</v>
      </c>
      <c r="B418" s="10" t="s">
        <v>247</v>
      </c>
      <c r="C418" s="10">
        <v>1</v>
      </c>
      <c r="D418" s="10">
        <v>17</v>
      </c>
      <c r="E41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418" s="10">
        <v>30</v>
      </c>
      <c r="G418" s="11">
        <f>((Таблица1[[#This Row],[Балл]]*Таблица1[[#This Row],[Коэфф]])/Таблица1[[#This Row],[Авторы]])/Таблица1[[#This Row],[Количество аффилиаций]]</f>
        <v>4.5882352941176467</v>
      </c>
      <c r="H418" s="9" t="s">
        <v>286</v>
      </c>
      <c r="I418" s="10" t="s">
        <v>497</v>
      </c>
      <c r="J418" s="10" t="s">
        <v>494</v>
      </c>
      <c r="K418" s="10">
        <v>1991</v>
      </c>
      <c r="L418" s="10">
        <v>1</v>
      </c>
      <c r="M418" s="10"/>
      <c r="N418" s="10">
        <v>0</v>
      </c>
      <c r="O418" s="10">
        <v>447</v>
      </c>
      <c r="P418" s="12" t="str">
        <f>CONCATENATE(Таблица1[[#This Row],[Ф.И.О.]],"$",Таблица1[[#This Row],[DOI]])</f>
        <v>Кузнецов Артем Борисович$10.2138/am-2022-8106</v>
      </c>
      <c r="Q418" s="10">
        <f>SUM(1/(COUNTIF(P:P,Таблица1[[#This Row],[Ф.И.О.+DOI]])))</f>
        <v>1</v>
      </c>
      <c r="R418" s="10">
        <f>SUM(1/(COUNTIF(A:A,Таблица1[[#This Row],[DOI]])))</f>
        <v>0.33333333333333331</v>
      </c>
      <c r="S418" s="9" t="s">
        <v>515</v>
      </c>
      <c r="T418" s="9" t="s">
        <v>648</v>
      </c>
    </row>
    <row r="419" spans="1:20" x14ac:dyDescent="0.25">
      <c r="A419" s="9" t="s">
        <v>92</v>
      </c>
      <c r="B419" s="10" t="s">
        <v>249</v>
      </c>
      <c r="C419" s="10">
        <v>1</v>
      </c>
      <c r="D419" s="10">
        <v>3</v>
      </c>
      <c r="E41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419" s="10">
        <v>30</v>
      </c>
      <c r="G419" s="11">
        <f>((Таблица1[[#This Row],[Балл]]*Таблица1[[#This Row],[Коэфф]])/Таблица1[[#This Row],[Авторы]])/Таблица1[[#This Row],[Количество аффилиаций]]</f>
        <v>21</v>
      </c>
      <c r="H419" s="9" t="s">
        <v>333</v>
      </c>
      <c r="I419" s="10" t="s">
        <v>496</v>
      </c>
      <c r="J419" s="10" t="s">
        <v>490</v>
      </c>
      <c r="K419" s="10">
        <v>1956</v>
      </c>
      <c r="L419" s="10">
        <v>2</v>
      </c>
      <c r="M419" s="10"/>
      <c r="N419" s="10">
        <v>0</v>
      </c>
      <c r="O419" s="10">
        <v>453</v>
      </c>
      <c r="P419" s="12" t="str">
        <f>CONCATENATE(Таблица1[[#This Row],[Ф.И.О.]],"$",Таблица1[[#This Row],[DOI]])</f>
        <v>Пальянов Юрий Николаевич$10.2138/rmg.2022.88.141529-6466/22/0088-0014</v>
      </c>
      <c r="Q419" s="10">
        <f>SUM(1/(COUNTIF(P:P,Таблица1[[#This Row],[Ф.И.О.+DOI]])))</f>
        <v>1</v>
      </c>
      <c r="R419" s="10">
        <f>SUM(1/(COUNTIF(A:A,Таблица1[[#This Row],[DOI]])))</f>
        <v>1</v>
      </c>
      <c r="S419" s="9" t="s">
        <v>556</v>
      </c>
      <c r="T419" s="9" t="s">
        <v>703</v>
      </c>
    </row>
    <row r="420" spans="1:20" x14ac:dyDescent="0.25">
      <c r="A420" s="9" t="s">
        <v>225</v>
      </c>
      <c r="B420" s="10" t="s">
        <v>251</v>
      </c>
      <c r="C420" s="10"/>
      <c r="D420" s="10">
        <v>1</v>
      </c>
      <c r="E42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20" s="10">
        <v>1</v>
      </c>
      <c r="G420" s="10">
        <f>((Таблица1[[#This Row],[Балл]]*Таблица1[[#This Row],[Коэфф]])/Таблица1[[#This Row],[Авторы]])/Таблица1[[#This Row],[Количество аффилиаций]]</f>
        <v>7</v>
      </c>
      <c r="H420" s="9" t="s">
        <v>459</v>
      </c>
      <c r="I420" s="10" t="s">
        <v>491</v>
      </c>
      <c r="J420" s="10" t="s">
        <v>494</v>
      </c>
      <c r="K420" s="10">
        <v>1993</v>
      </c>
      <c r="L420" s="10">
        <v>1</v>
      </c>
      <c r="M420" s="10">
        <v>1</v>
      </c>
      <c r="N420" s="10">
        <v>0</v>
      </c>
      <c r="O420" s="10">
        <v>436</v>
      </c>
      <c r="P420" s="12" t="str">
        <f>CONCATENATE(Таблица1[[#This Row],[Ф.И.О.]],"$",Таблица1[[#This Row],[DOI]])</f>
        <v>Низаметдинов Ильдар Рафитович$10.23670/IRJ.2022.119.5.063</v>
      </c>
      <c r="Q420" s="10">
        <f>SUM(1/(COUNTIF(P:P,Таблица1[[#This Row],[Ф.И.О.+DOI]])))</f>
        <v>1</v>
      </c>
      <c r="R420" s="10">
        <f>SUM(1/(COUNTIF(A:A,Таблица1[[#This Row],[DOI]])))</f>
        <v>1</v>
      </c>
      <c r="S420" s="9" t="s">
        <v>601</v>
      </c>
      <c r="T420" s="9" t="s">
        <v>860</v>
      </c>
    </row>
    <row r="421" spans="1:20" x14ac:dyDescent="0.25">
      <c r="A421" s="9" t="s">
        <v>226</v>
      </c>
      <c r="B421" s="10" t="s">
        <v>251</v>
      </c>
      <c r="C421" s="10"/>
      <c r="D421" s="10">
        <v>4</v>
      </c>
      <c r="E42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21" s="10">
        <v>1</v>
      </c>
      <c r="G421" s="10">
        <f>((Таблица1[[#This Row],[Балл]]*Таблица1[[#This Row],[Коэфф]])/Таблица1[[#This Row],[Авторы]])/Таблица1[[#This Row],[Количество аффилиаций]]</f>
        <v>1.75</v>
      </c>
      <c r="H421" s="9" t="s">
        <v>459</v>
      </c>
      <c r="I421" s="10" t="s">
        <v>491</v>
      </c>
      <c r="J421" s="10" t="s">
        <v>494</v>
      </c>
      <c r="K421" s="10">
        <v>1993</v>
      </c>
      <c r="L421" s="10">
        <v>1</v>
      </c>
      <c r="M421" s="10"/>
      <c r="N421" s="10">
        <v>0</v>
      </c>
      <c r="O421" s="10">
        <v>436</v>
      </c>
      <c r="P421" s="12" t="str">
        <f>CONCATENATE(Таблица1[[#This Row],[Ф.И.О.]],"$",Таблица1[[#This Row],[DOI]])</f>
        <v>Низаметдинов Ильдар Рафитович$10.23670/IRJ.2022.124.66</v>
      </c>
      <c r="Q421" s="10">
        <f>SUM(1/(COUNTIF(P:P,Таблица1[[#This Row],[Ф.И.О.+DOI]])))</f>
        <v>1</v>
      </c>
      <c r="R421" s="10">
        <f>SUM(1/(COUNTIF(A:A,Таблица1[[#This Row],[DOI]])))</f>
        <v>0.33333333333333331</v>
      </c>
      <c r="S421" s="9" t="s">
        <v>601</v>
      </c>
      <c r="T421" s="9" t="s">
        <v>861</v>
      </c>
    </row>
    <row r="422" spans="1:20" x14ac:dyDescent="0.25">
      <c r="A422" s="9" t="s">
        <v>226</v>
      </c>
      <c r="B422" s="10" t="s">
        <v>251</v>
      </c>
      <c r="C422" s="10"/>
      <c r="D422" s="10">
        <v>4</v>
      </c>
      <c r="E42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22" s="10">
        <v>1</v>
      </c>
      <c r="G422" s="10">
        <f>((Таблица1[[#This Row],[Балл]]*Таблица1[[#This Row],[Коэфф]])/Таблица1[[#This Row],[Авторы]])/Таблица1[[#This Row],[Количество аффилиаций]]</f>
        <v>1.75</v>
      </c>
      <c r="H422" s="9" t="s">
        <v>461</v>
      </c>
      <c r="I422" s="10" t="s">
        <v>496</v>
      </c>
      <c r="J422" s="10" t="s">
        <v>490</v>
      </c>
      <c r="K422" s="10">
        <v>1966</v>
      </c>
      <c r="L422" s="10">
        <v>1</v>
      </c>
      <c r="M422" s="10"/>
      <c r="N422" s="10">
        <v>0</v>
      </c>
      <c r="O422" s="10">
        <v>436</v>
      </c>
      <c r="P422" s="12" t="str">
        <f>CONCATENATE(Таблица1[[#This Row],[Ф.И.О.]],"$",Таблица1[[#This Row],[DOI]])</f>
        <v>Смирнов Сергей Захарович$10.23670/IRJ.2022.124.66</v>
      </c>
      <c r="Q422" s="10">
        <f>SUM(1/(COUNTIF(P:P,Таблица1[[#This Row],[Ф.И.О.+DOI]])))</f>
        <v>1</v>
      </c>
      <c r="R422" s="10">
        <f>SUM(1/(COUNTIF(A:A,Таблица1[[#This Row],[DOI]])))</f>
        <v>0.33333333333333331</v>
      </c>
      <c r="S422" s="9" t="s">
        <v>601</v>
      </c>
      <c r="T422" s="9" t="s">
        <v>861</v>
      </c>
    </row>
    <row r="423" spans="1:20" x14ac:dyDescent="0.25">
      <c r="A423" s="9" t="s">
        <v>226</v>
      </c>
      <c r="B423" s="10" t="s">
        <v>251</v>
      </c>
      <c r="C423" s="10"/>
      <c r="D423" s="10">
        <v>4</v>
      </c>
      <c r="E42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23" s="10">
        <v>1</v>
      </c>
      <c r="G423" s="10">
        <f>((Таблица1[[#This Row],[Балл]]*Таблица1[[#This Row],[Коэфф]])/Таблица1[[#This Row],[Авторы]])/Таблица1[[#This Row],[Количество аффилиаций]]</f>
        <v>1.75</v>
      </c>
      <c r="H423" s="9" t="s">
        <v>464</v>
      </c>
      <c r="I423" s="10" t="s">
        <v>493</v>
      </c>
      <c r="J423" s="10" t="s">
        <v>494</v>
      </c>
      <c r="K423" s="10">
        <v>1982</v>
      </c>
      <c r="L423" s="10">
        <v>1</v>
      </c>
      <c r="M423" s="10">
        <v>1</v>
      </c>
      <c r="N423" s="10">
        <v>0</v>
      </c>
      <c r="O423" s="10">
        <v>436</v>
      </c>
      <c r="P423" s="12" t="str">
        <f>CONCATENATE(Таблица1[[#This Row],[Ф.И.О.]],"$",Таблица1[[#This Row],[DOI]])</f>
        <v>Тимина Татьяна Юрьевна$10.23670/IRJ.2022.124.66</v>
      </c>
      <c r="Q423" s="10">
        <f>SUM(1/(COUNTIF(P:P,Таблица1[[#This Row],[Ф.И.О.+DOI]])))</f>
        <v>1</v>
      </c>
      <c r="R423" s="10">
        <f>SUM(1/(COUNTIF(A:A,Таблица1[[#This Row],[DOI]])))</f>
        <v>0.33333333333333331</v>
      </c>
      <c r="S423" s="9" t="s">
        <v>601</v>
      </c>
      <c r="T423" s="9" t="s">
        <v>861</v>
      </c>
    </row>
    <row r="424" spans="1:20" x14ac:dyDescent="0.25">
      <c r="A424" s="9" t="s">
        <v>187</v>
      </c>
      <c r="B424" s="10" t="s">
        <v>254</v>
      </c>
      <c r="C424" s="10"/>
      <c r="D424" s="10">
        <v>2</v>
      </c>
      <c r="E42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24" s="10">
        <v>1</v>
      </c>
      <c r="G424" s="10">
        <f>((Таблица1[[#This Row],[Балл]]*Таблица1[[#This Row],[Коэфф]])/Таблица1[[#This Row],[Авторы]])/Таблица1[[#This Row],[Количество аффилиаций]]</f>
        <v>3.5</v>
      </c>
      <c r="H424" s="9" t="s">
        <v>421</v>
      </c>
      <c r="I424" s="10" t="s">
        <v>493</v>
      </c>
      <c r="J424" s="10" t="s">
        <v>494</v>
      </c>
      <c r="K424" s="10">
        <v>1975</v>
      </c>
      <c r="L424" s="10">
        <v>1</v>
      </c>
      <c r="M424" s="10"/>
      <c r="N424" s="10">
        <v>0</v>
      </c>
      <c r="O424" s="10">
        <v>213</v>
      </c>
      <c r="P424" s="12" t="str">
        <f>CONCATENATE(Таблица1[[#This Row],[Ф.И.О.]],"$",Таблица1[[#This Row],[DOI]])</f>
        <v>Богуславский Анатолий Евгеньевич$10.24412/2410-1192-2022-16605</v>
      </c>
      <c r="Q424" s="10">
        <f>SUM(1/(COUNTIF(P:P,Таблица1[[#This Row],[Ф.И.О.+DOI]])))</f>
        <v>1</v>
      </c>
      <c r="R424" s="10">
        <f>SUM(1/(COUNTIF(A:A,Таблица1[[#This Row],[DOI]])))</f>
        <v>0.5</v>
      </c>
      <c r="S424" s="9" t="s">
        <v>587</v>
      </c>
      <c r="T424" s="9" t="s">
        <v>809</v>
      </c>
    </row>
    <row r="425" spans="1:20" x14ac:dyDescent="0.25">
      <c r="A425" s="9" t="s">
        <v>187</v>
      </c>
      <c r="B425" s="10" t="s">
        <v>254</v>
      </c>
      <c r="C425" s="10"/>
      <c r="D425" s="10">
        <v>2</v>
      </c>
      <c r="E42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25" s="10">
        <v>1</v>
      </c>
      <c r="G425" s="10">
        <f>((Таблица1[[#This Row],[Балл]]*Таблица1[[#This Row],[Коэфф]])/Таблица1[[#This Row],[Авторы]])/Таблица1[[#This Row],[Количество аффилиаций]]</f>
        <v>1.75</v>
      </c>
      <c r="H425" s="9" t="s">
        <v>422</v>
      </c>
      <c r="I425" s="10" t="s">
        <v>495</v>
      </c>
      <c r="J425" s="10" t="s">
        <v>492</v>
      </c>
      <c r="K425" s="10">
        <v>1998</v>
      </c>
      <c r="L425" s="10">
        <v>2</v>
      </c>
      <c r="M425" s="10"/>
      <c r="N425" s="10">
        <v>0</v>
      </c>
      <c r="O425" s="10">
        <v>213</v>
      </c>
      <c r="P425" s="12" t="str">
        <f>CONCATENATE(Таблица1[[#This Row],[Ф.И.О.]],"$",Таблица1[[#This Row],[DOI]])</f>
        <v>Софронова София Михайловна$10.24412/2410-1192-2022-16605</v>
      </c>
      <c r="Q425" s="10">
        <f>SUM(1/(COUNTIF(P:P,Таблица1[[#This Row],[Ф.И.О.+DOI]])))</f>
        <v>1</v>
      </c>
      <c r="R425" s="10">
        <f>SUM(1/(COUNTIF(A:A,Таблица1[[#This Row],[DOI]])))</f>
        <v>0.5</v>
      </c>
      <c r="S425" s="9" t="s">
        <v>587</v>
      </c>
      <c r="T425" s="9" t="s">
        <v>809</v>
      </c>
    </row>
    <row r="426" spans="1:20" x14ac:dyDescent="0.25">
      <c r="A426" s="9" t="s">
        <v>227</v>
      </c>
      <c r="B426" s="10" t="s">
        <v>253</v>
      </c>
      <c r="C426" s="10"/>
      <c r="D426" s="10">
        <v>6</v>
      </c>
      <c r="E42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26" s="10">
        <v>1</v>
      </c>
      <c r="G426" s="10">
        <f>((Таблица1[[#This Row],[Балл]]*Таблица1[[#This Row],[Коэфф]])/Таблица1[[#This Row],[Авторы]])/Таблица1[[#This Row],[Количество аффилиаций]]</f>
        <v>2</v>
      </c>
      <c r="H426" s="9" t="s">
        <v>462</v>
      </c>
      <c r="I426" s="10" t="s">
        <v>496</v>
      </c>
      <c r="J426" s="10" t="s">
        <v>490</v>
      </c>
      <c r="K426" s="10">
        <v>1947</v>
      </c>
      <c r="L426" s="10">
        <v>1</v>
      </c>
      <c r="M426" s="10"/>
      <c r="N426" s="10">
        <v>0</v>
      </c>
      <c r="O426" s="10">
        <v>436</v>
      </c>
      <c r="P426" s="12" t="str">
        <f>CONCATENATE(Таблица1[[#This Row],[Ф.И.О.]],"$",Таблица1[[#This Row],[DOI]])</f>
        <v>Томиленко Анатолий Алексеевич$10.24930/1681-9004-2022-22-3-327-346</v>
      </c>
      <c r="Q426" s="10">
        <f>SUM(1/(COUNTIF(P:P,Таблица1[[#This Row],[Ф.И.О.+DOI]])))</f>
        <v>1</v>
      </c>
      <c r="R426" s="10">
        <f>SUM(1/(COUNTIF(A:A,Таблица1[[#This Row],[DOI]])))</f>
        <v>1</v>
      </c>
      <c r="S426" s="9" t="s">
        <v>516</v>
      </c>
      <c r="T426" s="9" t="s">
        <v>862</v>
      </c>
    </row>
    <row r="427" spans="1:20" x14ac:dyDescent="0.25">
      <c r="A427" s="9" t="s">
        <v>16</v>
      </c>
      <c r="B427" s="10" t="s">
        <v>253</v>
      </c>
      <c r="C427" s="10"/>
      <c r="D427" s="10">
        <v>3</v>
      </c>
      <c r="E42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27" s="10">
        <v>1</v>
      </c>
      <c r="G427" s="10">
        <f>((Таблица1[[#This Row],[Балл]]*Таблица1[[#This Row],[Коэфф]])/Таблица1[[#This Row],[Авторы]])/Таблица1[[#This Row],[Количество аффилиаций]]</f>
        <v>4</v>
      </c>
      <c r="H427" s="9" t="s">
        <v>262</v>
      </c>
      <c r="I427" s="10" t="s">
        <v>489</v>
      </c>
      <c r="J427" s="10" t="s">
        <v>490</v>
      </c>
      <c r="K427" s="10">
        <v>1957</v>
      </c>
      <c r="L427" s="10">
        <v>1</v>
      </c>
      <c r="M427" s="10">
        <v>1</v>
      </c>
      <c r="N427" s="10">
        <v>0</v>
      </c>
      <c r="O427" s="10">
        <v>440</v>
      </c>
      <c r="P427" s="12" t="str">
        <f>CONCATENATE(Таблица1[[#This Row],[Ф.И.О.]],"$",Таблица1[[#This Row],[DOI]])</f>
        <v>Лиханов Игорь Иванович$10.24930/1681-9004-2022-22-4-448-471</v>
      </c>
      <c r="Q427" s="10">
        <f>SUM(1/(COUNTIF(P:P,Таблица1[[#This Row],[Ф.И.О.+DOI]])))</f>
        <v>1</v>
      </c>
      <c r="R427" s="10">
        <f>SUM(1/(COUNTIF(A:A,Таблица1[[#This Row],[DOI]])))</f>
        <v>1</v>
      </c>
      <c r="S427" s="9" t="s">
        <v>516</v>
      </c>
      <c r="T427" s="9" t="s">
        <v>626</v>
      </c>
    </row>
    <row r="428" spans="1:20" x14ac:dyDescent="0.25">
      <c r="A428" s="9" t="s">
        <v>62</v>
      </c>
      <c r="B428" s="10" t="s">
        <v>253</v>
      </c>
      <c r="C428" s="10"/>
      <c r="D428" s="10">
        <v>7</v>
      </c>
      <c r="E42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28" s="10">
        <v>1</v>
      </c>
      <c r="G428" s="10">
        <f>((Таблица1[[#This Row],[Балл]]*Таблица1[[#This Row],[Коэфф]])/Таблица1[[#This Row],[Авторы]])/Таблица1[[#This Row],[Количество аффилиаций]]</f>
        <v>0.8571428571428571</v>
      </c>
      <c r="H428" s="9" t="s">
        <v>306</v>
      </c>
      <c r="I428" s="10" t="s">
        <v>495</v>
      </c>
      <c r="J428" s="10" t="s">
        <v>492</v>
      </c>
      <c r="K428" s="10">
        <v>1994</v>
      </c>
      <c r="L428" s="10">
        <v>2</v>
      </c>
      <c r="M428" s="10"/>
      <c r="N428" s="10">
        <v>0</v>
      </c>
      <c r="O428" s="10">
        <v>211</v>
      </c>
      <c r="P428" s="12" t="str">
        <f>CONCATENATE(Таблица1[[#This Row],[Ф.И.О.]],"$",Таблица1[[#This Row],[DOI]])</f>
        <v>Гурова Александра Владимировна$10.24930/1681-9004-2022-22-4-472-496</v>
      </c>
      <c r="Q428" s="10">
        <f>SUM(1/(COUNTIF(P:P,Таблица1[[#This Row],[Ф.И.О.+DOI]])))</f>
        <v>1</v>
      </c>
      <c r="R428" s="10">
        <f>SUM(1/(COUNTIF(A:A,Таблица1[[#This Row],[DOI]])))</f>
        <v>0.33333333333333331</v>
      </c>
      <c r="S428" s="9" t="s">
        <v>516</v>
      </c>
      <c r="T428" s="9" t="s">
        <v>673</v>
      </c>
    </row>
    <row r="429" spans="1:20" x14ac:dyDescent="0.25">
      <c r="A429" s="9" t="s">
        <v>62</v>
      </c>
      <c r="B429" s="10" t="s">
        <v>253</v>
      </c>
      <c r="C429" s="10"/>
      <c r="D429" s="10">
        <v>7</v>
      </c>
      <c r="E42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29" s="10">
        <v>1</v>
      </c>
      <c r="G429" s="10">
        <f>((Таблица1[[#This Row],[Балл]]*Таблица1[[#This Row],[Коэфф]])/Таблица1[[#This Row],[Авторы]])/Таблица1[[#This Row],[Количество аффилиаций]]</f>
        <v>1.7142857142857142</v>
      </c>
      <c r="H429" s="9" t="s">
        <v>304</v>
      </c>
      <c r="I429" s="10" t="s">
        <v>491</v>
      </c>
      <c r="J429" s="10" t="s">
        <v>494</v>
      </c>
      <c r="K429" s="10">
        <v>1971</v>
      </c>
      <c r="L429" s="10">
        <v>1</v>
      </c>
      <c r="M429" s="10"/>
      <c r="N429" s="10">
        <v>0</v>
      </c>
      <c r="O429" s="10">
        <v>211</v>
      </c>
      <c r="P429" s="12" t="str">
        <f>CONCATENATE(Таблица1[[#This Row],[Ф.И.О.]],"$",Таблица1[[#This Row],[DOI]])</f>
        <v>Калугин Валерий Михайлович$10.24930/1681-9004-2022-22-4-472-496</v>
      </c>
      <c r="Q429" s="10">
        <f>SUM(1/(COUNTIF(P:P,Таблица1[[#This Row],[Ф.И.О.+DOI]])))</f>
        <v>1</v>
      </c>
      <c r="R429" s="10">
        <f>SUM(1/(COUNTIF(A:A,Таблица1[[#This Row],[DOI]])))</f>
        <v>0.33333333333333331</v>
      </c>
      <c r="S429" s="9" t="s">
        <v>516</v>
      </c>
      <c r="T429" s="9" t="s">
        <v>673</v>
      </c>
    </row>
    <row r="430" spans="1:20" x14ac:dyDescent="0.25">
      <c r="A430" s="9" t="s">
        <v>62</v>
      </c>
      <c r="B430" s="10" t="s">
        <v>253</v>
      </c>
      <c r="C430" s="10"/>
      <c r="D430" s="10">
        <v>7</v>
      </c>
      <c r="E43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30" s="10">
        <v>1</v>
      </c>
      <c r="G430" s="10">
        <f>((Таблица1[[#This Row],[Балл]]*Таблица1[[#This Row],[Коэфф]])/Таблица1[[#This Row],[Авторы]])/Таблица1[[#This Row],[Количество аффилиаций]]</f>
        <v>0.8571428571428571</v>
      </c>
      <c r="H430" s="9" t="s">
        <v>294</v>
      </c>
      <c r="I430" s="10" t="s">
        <v>489</v>
      </c>
      <c r="J430" s="10" t="s">
        <v>490</v>
      </c>
      <c r="K430" s="10">
        <v>1964</v>
      </c>
      <c r="L430" s="10">
        <v>2</v>
      </c>
      <c r="M430" s="10">
        <v>1</v>
      </c>
      <c r="N430" s="10">
        <v>0</v>
      </c>
      <c r="O430" s="10">
        <v>211</v>
      </c>
      <c r="P430" s="12" t="str">
        <f>CONCATENATE(Таблица1[[#This Row],[Ф.И.О.]],"$",Таблица1[[#This Row],[DOI]])</f>
        <v>Сафонова Инна Юрьевна$10.24930/1681-9004-2022-22-4-472-496</v>
      </c>
      <c r="Q430" s="10">
        <f>SUM(1/(COUNTIF(P:P,Таблица1[[#This Row],[Ф.И.О.+DOI]])))</f>
        <v>1</v>
      </c>
      <c r="R430" s="10">
        <f>SUM(1/(COUNTIF(A:A,Таблица1[[#This Row],[DOI]])))</f>
        <v>0.33333333333333331</v>
      </c>
      <c r="S430" s="9" t="s">
        <v>516</v>
      </c>
      <c r="T430" s="9" t="s">
        <v>673</v>
      </c>
    </row>
    <row r="431" spans="1:20" x14ac:dyDescent="0.25">
      <c r="A431" s="9" t="s">
        <v>177</v>
      </c>
      <c r="B431" s="10" t="s">
        <v>253</v>
      </c>
      <c r="C431" s="10"/>
      <c r="D431" s="10">
        <v>6</v>
      </c>
      <c r="E43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31" s="10">
        <v>1</v>
      </c>
      <c r="G431" s="10">
        <f>((Таблица1[[#This Row],[Балл]]*Таблица1[[#This Row],[Коэфф]])/Таблица1[[#This Row],[Авторы]])/Таблица1[[#This Row],[Количество аффилиаций]]</f>
        <v>2</v>
      </c>
      <c r="H431" s="9" t="s">
        <v>406</v>
      </c>
      <c r="I431" s="10" t="s">
        <v>493</v>
      </c>
      <c r="J431" s="10" t="s">
        <v>494</v>
      </c>
      <c r="K431" s="10">
        <v>1957</v>
      </c>
      <c r="L431" s="10">
        <v>1</v>
      </c>
      <c r="M431" s="10"/>
      <c r="N431" s="10">
        <v>0</v>
      </c>
      <c r="O431" s="10">
        <v>217</v>
      </c>
      <c r="P431" s="12" t="str">
        <f>CONCATENATE(Таблица1[[#This Row],[Ф.И.О.]],"$",Таблица1[[#This Row],[DOI]])</f>
        <v>Боровиков Андрей Александрович$10.24930/1681-9004-2022-22-5-644-666</v>
      </c>
      <c r="Q431" s="10">
        <f>SUM(1/(COUNTIF(P:P,Таблица1[[#This Row],[Ф.И.О.+DOI]])))</f>
        <v>1</v>
      </c>
      <c r="R431" s="10">
        <f>SUM(1/(COUNTIF(A:A,Таблица1[[#This Row],[DOI]])))</f>
        <v>0.33333333333333331</v>
      </c>
      <c r="S431" s="9" t="s">
        <v>516</v>
      </c>
      <c r="T431" s="9" t="s">
        <v>800</v>
      </c>
    </row>
    <row r="432" spans="1:20" x14ac:dyDescent="0.25">
      <c r="A432" s="9" t="s">
        <v>177</v>
      </c>
      <c r="B432" s="10" t="s">
        <v>253</v>
      </c>
      <c r="C432" s="10"/>
      <c r="D432" s="10">
        <v>6</v>
      </c>
      <c r="E43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32" s="10">
        <v>1</v>
      </c>
      <c r="G432" s="10">
        <f>((Таблица1[[#This Row],[Балл]]*Таблица1[[#This Row],[Коэфф]])/Таблица1[[#This Row],[Авторы]])/Таблица1[[#This Row],[Количество аффилиаций]]</f>
        <v>2</v>
      </c>
      <c r="H432" s="9" t="s">
        <v>407</v>
      </c>
      <c r="I432" s="10" t="s">
        <v>493</v>
      </c>
      <c r="J432" s="10" t="s">
        <v>494</v>
      </c>
      <c r="K432" s="10">
        <v>1963</v>
      </c>
      <c r="L432" s="10">
        <v>1</v>
      </c>
      <c r="M432" s="10"/>
      <c r="N432" s="10">
        <v>0</v>
      </c>
      <c r="O432" s="10">
        <v>217</v>
      </c>
      <c r="P432" s="12" t="str">
        <f>CONCATENATE(Таблица1[[#This Row],[Ф.И.О.]],"$",Таблица1[[#This Row],[DOI]])</f>
        <v>Житова Людмила Михайловна$10.24930/1681-9004-2022-22-5-644-666</v>
      </c>
      <c r="Q432" s="10">
        <f>SUM(1/(COUNTIF(P:P,Таблица1[[#This Row],[Ф.И.О.+DOI]])))</f>
        <v>1</v>
      </c>
      <c r="R432" s="10">
        <f>SUM(1/(COUNTIF(A:A,Таблица1[[#This Row],[DOI]])))</f>
        <v>0.33333333333333331</v>
      </c>
      <c r="S432" s="9" t="s">
        <v>516</v>
      </c>
      <c r="T432" s="9" t="s">
        <v>800</v>
      </c>
    </row>
    <row r="433" spans="1:20" x14ac:dyDescent="0.25">
      <c r="A433" s="9" t="s">
        <v>177</v>
      </c>
      <c r="B433" s="10" t="s">
        <v>253</v>
      </c>
      <c r="C433" s="10"/>
      <c r="D433" s="10">
        <v>6</v>
      </c>
      <c r="E43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33" s="10">
        <v>1</v>
      </c>
      <c r="G433" s="10">
        <f>((Таблица1[[#This Row],[Балл]]*Таблица1[[#This Row],[Коэфф]])/Таблица1[[#This Row],[Авторы]])/Таблица1[[#This Row],[Количество аффилиаций]]</f>
        <v>2</v>
      </c>
      <c r="H433" s="9" t="s">
        <v>405</v>
      </c>
      <c r="I433" s="10" t="s">
        <v>498</v>
      </c>
      <c r="J433" s="10" t="s">
        <v>490</v>
      </c>
      <c r="K433" s="10">
        <v>1957</v>
      </c>
      <c r="L433" s="10">
        <v>1</v>
      </c>
      <c r="M433" s="10">
        <v>1</v>
      </c>
      <c r="N433" s="10">
        <v>0</v>
      </c>
      <c r="O433" s="10">
        <v>217</v>
      </c>
      <c r="P433" s="12" t="str">
        <f>CONCATENATE(Таблица1[[#This Row],[Ф.И.О.]],"$",Таблица1[[#This Row],[DOI]])</f>
        <v>Калинин Юрий Александрович$10.24930/1681-9004-2022-22-5-644-666</v>
      </c>
      <c r="Q433" s="10">
        <f>SUM(1/(COUNTIF(P:P,Таблица1[[#This Row],[Ф.И.О.+DOI]])))</f>
        <v>1</v>
      </c>
      <c r="R433" s="10">
        <f>SUM(1/(COUNTIF(A:A,Таблица1[[#This Row],[DOI]])))</f>
        <v>0.33333333333333331</v>
      </c>
      <c r="S433" s="9" t="s">
        <v>516</v>
      </c>
      <c r="T433" s="9" t="s">
        <v>800</v>
      </c>
    </row>
    <row r="434" spans="1:20" x14ac:dyDescent="0.25">
      <c r="A434" s="9" t="s">
        <v>178</v>
      </c>
      <c r="B434" s="10" t="s">
        <v>253</v>
      </c>
      <c r="C434" s="10"/>
      <c r="D434" s="10">
        <v>6</v>
      </c>
      <c r="E43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34" s="10">
        <v>1</v>
      </c>
      <c r="G434" s="10">
        <f>((Таблица1[[#This Row],[Балл]]*Таблица1[[#This Row],[Коэфф]])/Таблица1[[#This Row],[Авторы]])/Таблица1[[#This Row],[Количество аффилиаций]]</f>
        <v>2</v>
      </c>
      <c r="H434" s="9" t="s">
        <v>400</v>
      </c>
      <c r="I434" s="10" t="s">
        <v>498</v>
      </c>
      <c r="J434" s="10" t="s">
        <v>490</v>
      </c>
      <c r="K434" s="10">
        <v>1957</v>
      </c>
      <c r="L434" s="10">
        <v>1</v>
      </c>
      <c r="M434" s="10"/>
      <c r="N434" s="10">
        <v>0</v>
      </c>
      <c r="O434" s="10">
        <v>217</v>
      </c>
      <c r="P434" s="12" t="str">
        <f>CONCATENATE(Таблица1[[#This Row],[Ф.И.О.]],"$",Таблица1[[#This Row],[DOI]])</f>
        <v>Пальянова Галина Александровна$10.24930/1681-9004-2022-22-5-644-667</v>
      </c>
      <c r="Q434" s="10">
        <f>SUM(1/(COUNTIF(P:P,Таблица1[[#This Row],[Ф.И.О.+DOI]])))</f>
        <v>1</v>
      </c>
      <c r="R434" s="10">
        <f>SUM(1/(COUNTIF(A:A,Таблица1[[#This Row],[DOI]])))</f>
        <v>1</v>
      </c>
      <c r="S434" s="9" t="s">
        <v>516</v>
      </c>
      <c r="T434" s="9" t="s">
        <v>800</v>
      </c>
    </row>
    <row r="435" spans="1:20" x14ac:dyDescent="0.25">
      <c r="A435" s="9" t="s">
        <v>234</v>
      </c>
      <c r="B435" s="10" t="s">
        <v>251</v>
      </c>
      <c r="C435" s="10"/>
      <c r="D435" s="10">
        <v>4</v>
      </c>
      <c r="E43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35" s="10">
        <v>1</v>
      </c>
      <c r="G435" s="10">
        <f>((Таблица1[[#This Row],[Балл]]*Таблица1[[#This Row],[Коэфф]])/Таблица1[[#This Row],[Авторы]])/Таблица1[[#This Row],[Количество аффилиаций]]</f>
        <v>1.75</v>
      </c>
      <c r="H435" s="9" t="s">
        <v>309</v>
      </c>
      <c r="I435" s="10" t="s">
        <v>496</v>
      </c>
      <c r="J435" s="10" t="s">
        <v>490</v>
      </c>
      <c r="K435" s="10">
        <v>1973</v>
      </c>
      <c r="L435" s="10">
        <v>1</v>
      </c>
      <c r="M435" s="10"/>
      <c r="N435" s="10">
        <v>0</v>
      </c>
      <c r="O435" s="10">
        <v>445</v>
      </c>
      <c r="P435" s="12" t="str">
        <f>CONCATENATE(Таблица1[[#This Row],[Ф.И.О.]],"$",Таблица1[[#This Row],[DOI]])</f>
        <v>Кирдяшкин Алексей Анатольевич$10.25714/MNT.2022.54.001</v>
      </c>
      <c r="Q435" s="10">
        <f>SUM(1/(COUNTIF(P:P,Таблица1[[#This Row],[Ф.И.О.+DOI]])))</f>
        <v>1</v>
      </c>
      <c r="R435" s="10">
        <f>SUM(1/(COUNTIF(A:A,Таблица1[[#This Row],[DOI]])))</f>
        <v>0.5</v>
      </c>
      <c r="S435" s="9" t="s">
        <v>605</v>
      </c>
      <c r="T435" s="9" t="s">
        <v>875</v>
      </c>
    </row>
    <row r="436" spans="1:20" x14ac:dyDescent="0.25">
      <c r="A436" s="9" t="s">
        <v>234</v>
      </c>
      <c r="B436" s="10" t="s">
        <v>251</v>
      </c>
      <c r="C436" s="10"/>
      <c r="D436" s="10">
        <v>4</v>
      </c>
      <c r="E43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36" s="10">
        <v>1</v>
      </c>
      <c r="G436" s="10">
        <f>((Таблица1[[#This Row],[Балл]]*Таблица1[[#This Row],[Коэфф]])/Таблица1[[#This Row],[Авторы]])/Таблица1[[#This Row],[Количество аффилиаций]]</f>
        <v>1.75</v>
      </c>
      <c r="H436" s="9" t="s">
        <v>470</v>
      </c>
      <c r="I436" s="10" t="s">
        <v>489</v>
      </c>
      <c r="J436" s="10" t="s">
        <v>490</v>
      </c>
      <c r="K436" s="10">
        <v>1937</v>
      </c>
      <c r="L436" s="10">
        <v>1</v>
      </c>
      <c r="M436" s="10"/>
      <c r="N436" s="10">
        <v>0</v>
      </c>
      <c r="O436" s="10">
        <v>445</v>
      </c>
      <c r="P436" s="12" t="str">
        <f>CONCATENATE(Таблица1[[#This Row],[Ф.И.О.]],"$",Таблица1[[#This Row],[DOI]])</f>
        <v>Кирдяшкин Анатолий Григорьевич$10.25714/MNT.2022.54.001</v>
      </c>
      <c r="Q436" s="10">
        <f>SUM(1/(COUNTIF(P:P,Таблица1[[#This Row],[Ф.И.О.+DOI]])))</f>
        <v>1</v>
      </c>
      <c r="R436" s="10">
        <f>SUM(1/(COUNTIF(A:A,Таблица1[[#This Row],[DOI]])))</f>
        <v>0.5</v>
      </c>
      <c r="S436" s="9" t="s">
        <v>605</v>
      </c>
      <c r="T436" s="9" t="s">
        <v>875</v>
      </c>
    </row>
    <row r="437" spans="1:20" x14ac:dyDescent="0.25">
      <c r="A437" s="9" t="s">
        <v>39</v>
      </c>
      <c r="B437" s="10" t="s">
        <v>252</v>
      </c>
      <c r="C437" s="10">
        <v>1</v>
      </c>
      <c r="D437" s="10">
        <v>7</v>
      </c>
      <c r="E43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37" s="10">
        <v>1</v>
      </c>
      <c r="G437" s="10">
        <f>((Таблица1[[#This Row],[Балл]]*Таблица1[[#This Row],[Коэфф]])/Таблица1[[#This Row],[Авторы]])/Таблица1[[#This Row],[Количество аффилиаций]]</f>
        <v>0.8571428571428571</v>
      </c>
      <c r="H437" s="9" t="s">
        <v>283</v>
      </c>
      <c r="I437" s="10" t="s">
        <v>489</v>
      </c>
      <c r="J437" s="10" t="s">
        <v>490</v>
      </c>
      <c r="K437" s="10">
        <v>1951</v>
      </c>
      <c r="L437" s="10">
        <v>2</v>
      </c>
      <c r="M437" s="10"/>
      <c r="N437" s="10">
        <v>0</v>
      </c>
      <c r="O437" s="10">
        <v>447</v>
      </c>
      <c r="P437" s="12" t="str">
        <f>CONCATENATE(Таблица1[[#This Row],[Ф.И.О.]],"$",Таблица1[[#This Row],[DOI]])</f>
        <v>Уракаев Фарит Хисамутдинович$10.26577/ijbch.2022.v15.i1.09</v>
      </c>
      <c r="Q437" s="10">
        <f>SUM(1/(COUNTIF(P:P,Таблица1[[#This Row],[Ф.И.О.+DOI]])))</f>
        <v>1</v>
      </c>
      <c r="R437" s="10">
        <f>SUM(1/(COUNTIF(A:A,Таблица1[[#This Row],[DOI]])))</f>
        <v>1</v>
      </c>
      <c r="S437" s="9" t="s">
        <v>536</v>
      </c>
      <c r="T437" s="9" t="s">
        <v>649</v>
      </c>
    </row>
    <row r="438" spans="1:20" x14ac:dyDescent="0.25">
      <c r="A438" s="9" t="s">
        <v>1037</v>
      </c>
      <c r="B438" s="10" t="s">
        <v>252</v>
      </c>
      <c r="C438" s="10">
        <v>1</v>
      </c>
      <c r="D438" s="10">
        <v>3</v>
      </c>
      <c r="E438"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38" s="10">
        <v>1</v>
      </c>
      <c r="G438" s="15">
        <f>((Таблица1[[#This Row],[Балл]]*Таблица1[[#This Row],[Коэфф]])/Таблица1[[#This Row],[Авторы]])/Таблица1[[#This Row],[Количество аффилиаций]]</f>
        <v>2</v>
      </c>
      <c r="H438" s="9" t="s">
        <v>283</v>
      </c>
      <c r="I438" s="10" t="s">
        <v>489</v>
      </c>
      <c r="J438" s="10" t="s">
        <v>490</v>
      </c>
      <c r="K438" s="10">
        <v>1951</v>
      </c>
      <c r="L438" s="10">
        <v>2</v>
      </c>
      <c r="M438" s="10">
        <v>1</v>
      </c>
      <c r="N438" s="10">
        <v>1</v>
      </c>
      <c r="O438" s="10">
        <v>447</v>
      </c>
      <c r="P438" s="30" t="str">
        <f>CONCATENATE(Таблица1[[#This Row],[Ф.И.О.]],"$",Таблица1[[#This Row],[DOI]])</f>
        <v>Уракаев Фарит Хисамутдинович$10.26577/ijbch.2022.v15.i2.09</v>
      </c>
      <c r="Q438" s="15">
        <f>SUM(1/(COUNTIF(P:P,Таблица1[[#This Row],[Ф.И.О.+DOI]])))</f>
        <v>1</v>
      </c>
      <c r="R438" s="15">
        <f>SUM(1/(COUNTIF(A:A,Таблица1[[#This Row],[DOI]])))</f>
        <v>1</v>
      </c>
      <c r="S438" s="9" t="s">
        <v>536</v>
      </c>
      <c r="T438" s="9" t="s">
        <v>1038</v>
      </c>
    </row>
    <row r="439" spans="1:20" x14ac:dyDescent="0.25">
      <c r="A439" s="9" t="s">
        <v>165</v>
      </c>
      <c r="B439" s="10" t="s">
        <v>251</v>
      </c>
      <c r="C439" s="10"/>
      <c r="D439" s="10">
        <v>4</v>
      </c>
      <c r="E43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39" s="10">
        <v>1</v>
      </c>
      <c r="G439" s="10">
        <f>((Таблица1[[#This Row],[Балл]]*Таблица1[[#This Row],[Коэфф]])/Таблица1[[#This Row],[Авторы]])/Таблица1[[#This Row],[Количество аффилиаций]]</f>
        <v>1.75</v>
      </c>
      <c r="H439" s="9" t="s">
        <v>388</v>
      </c>
      <c r="I439" s="10" t="s">
        <v>489</v>
      </c>
      <c r="J439" s="10" t="s">
        <v>490</v>
      </c>
      <c r="K439" s="10">
        <v>1943</v>
      </c>
      <c r="L439" s="10">
        <v>1</v>
      </c>
      <c r="M439" s="10"/>
      <c r="N439" s="10">
        <v>0</v>
      </c>
      <c r="O439" s="10">
        <v>220</v>
      </c>
      <c r="P439" s="12" t="str">
        <f>CONCATENATE(Таблица1[[#This Row],[Ф.И.О.]],"$",Таблица1[[#This Row],[DOI]])</f>
        <v>Калугин Иван Александрович$10.29006/1564-2291.JOR-2022.50(1).1</v>
      </c>
      <c r="Q439" s="10">
        <f>SUM(1/(COUNTIF(P:P,Таблица1[[#This Row],[Ф.И.О.+DOI]])))</f>
        <v>1</v>
      </c>
      <c r="R439" s="10">
        <f>SUM(1/(COUNTIF(A:A,Таблица1[[#This Row],[DOI]])))</f>
        <v>1</v>
      </c>
      <c r="S439" s="9" t="s">
        <v>579</v>
      </c>
      <c r="T439" s="9" t="s">
        <v>783</v>
      </c>
    </row>
    <row r="440" spans="1:20" x14ac:dyDescent="0.25">
      <c r="A440" s="9" t="s">
        <v>108</v>
      </c>
      <c r="B440" s="10" t="s">
        <v>250</v>
      </c>
      <c r="C440" s="10">
        <v>1</v>
      </c>
      <c r="D440" s="10">
        <v>4</v>
      </c>
      <c r="E44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40" s="10">
        <v>45</v>
      </c>
      <c r="G440" s="11">
        <f>((Таблица1[[#This Row],[Балл]]*Таблица1[[#This Row],[Коэфф]])/Таблица1[[#This Row],[Авторы]])/Таблица1[[#This Row],[Количество аффилиаций]]</f>
        <v>9</v>
      </c>
      <c r="H440" s="9" t="s">
        <v>347</v>
      </c>
      <c r="I440" s="10" t="s">
        <v>491</v>
      </c>
      <c r="J440" s="10" t="s">
        <v>492</v>
      </c>
      <c r="K440" s="10">
        <v>1986</v>
      </c>
      <c r="L440" s="10">
        <v>1</v>
      </c>
      <c r="M440" s="10"/>
      <c r="N440" s="10">
        <v>0</v>
      </c>
      <c r="O440" s="10">
        <v>775</v>
      </c>
      <c r="P440" s="12" t="str">
        <f>CONCATENATE(Таблица1[[#This Row],[Ф.И.О.]],"$",Таблица1[[#This Row],[DOI]])</f>
        <v>Пономарчук Антон Викторович$10.30911/0207-4028-2022-41-5-3-19</v>
      </c>
      <c r="Q440" s="10">
        <f>SUM(1/(COUNTIF(P:P,Таблица1[[#This Row],[Ф.И.О.+DOI]])))</f>
        <v>1</v>
      </c>
      <c r="R440" s="10">
        <f>SUM(1/(COUNTIF(A:A,Таблица1[[#This Row],[DOI]])))</f>
        <v>0.5</v>
      </c>
      <c r="S440" s="9" t="s">
        <v>565</v>
      </c>
      <c r="T440" s="9" t="s">
        <v>723</v>
      </c>
    </row>
    <row r="441" spans="1:20" x14ac:dyDescent="0.25">
      <c r="A441" s="9" t="s">
        <v>108</v>
      </c>
      <c r="B441" s="10" t="s">
        <v>250</v>
      </c>
      <c r="C441" s="10">
        <v>1</v>
      </c>
      <c r="D441" s="10">
        <v>4</v>
      </c>
      <c r="E44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41" s="10">
        <v>45</v>
      </c>
      <c r="G441" s="11">
        <f>((Таблица1[[#This Row],[Балл]]*Таблица1[[#This Row],[Коэфф]])/Таблица1[[#This Row],[Авторы]])/Таблица1[[#This Row],[Количество аффилиаций]]</f>
        <v>9</v>
      </c>
      <c r="H441" s="9" t="s">
        <v>343</v>
      </c>
      <c r="I441" s="10" t="s">
        <v>489</v>
      </c>
      <c r="J441" s="10" t="s">
        <v>490</v>
      </c>
      <c r="K441" s="10">
        <v>1961</v>
      </c>
      <c r="L441" s="10">
        <v>1</v>
      </c>
      <c r="M441" s="10"/>
      <c r="N441" s="10">
        <v>0</v>
      </c>
      <c r="O441" s="10">
        <v>775</v>
      </c>
      <c r="P441" s="12" t="str">
        <f>CONCATENATE(Таблица1[[#This Row],[Ф.И.О.]],"$",Таблица1[[#This Row],[DOI]])</f>
        <v>Травин Алексей Валентинович$10.30911/0207-4028-2022-41-5-3-19</v>
      </c>
      <c r="Q441" s="10">
        <f>SUM(1/(COUNTIF(P:P,Таблица1[[#This Row],[Ф.И.О.+DOI]])))</f>
        <v>1</v>
      </c>
      <c r="R441" s="10">
        <f>SUM(1/(COUNTIF(A:A,Таблица1[[#This Row],[DOI]])))</f>
        <v>0.5</v>
      </c>
      <c r="S441" s="9" t="s">
        <v>565</v>
      </c>
      <c r="T441" s="9" t="s">
        <v>723</v>
      </c>
    </row>
    <row r="442" spans="1:20" x14ac:dyDescent="0.25">
      <c r="A442" s="9" t="s">
        <v>109</v>
      </c>
      <c r="B442" s="10" t="s">
        <v>253</v>
      </c>
      <c r="C442" s="10"/>
      <c r="D442" s="10">
        <v>3</v>
      </c>
      <c r="E44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42" s="10">
        <v>1</v>
      </c>
      <c r="G442" s="10">
        <f>((Таблица1[[#This Row],[Балл]]*Таблица1[[#This Row],[Коэфф]])/Таблица1[[#This Row],[Авторы]])/Таблица1[[#This Row],[Количество аффилиаций]]</f>
        <v>4</v>
      </c>
      <c r="H442" s="9" t="s">
        <v>350</v>
      </c>
      <c r="I442" s="10" t="s">
        <v>496</v>
      </c>
      <c r="J442" s="10"/>
      <c r="K442" s="10">
        <v>1994</v>
      </c>
      <c r="L442" s="10">
        <v>1</v>
      </c>
      <c r="M442" s="10"/>
      <c r="N442" s="10">
        <v>0</v>
      </c>
      <c r="O442" s="10">
        <v>775</v>
      </c>
      <c r="P442" s="12" t="str">
        <f>CONCATENATE(Таблица1[[#This Row],[Ф.И.О.]],"$",Таблица1[[#This Row],[DOI]])</f>
        <v>Кравченко Анна Александровна$10.3103/S0027131422020079</v>
      </c>
      <c r="Q442" s="10">
        <f>SUM(1/(COUNTIF(P:P,Таблица1[[#This Row],[Ф.И.О.+DOI]])))</f>
        <v>1</v>
      </c>
      <c r="R442" s="10">
        <f>SUM(1/(COUNTIF(A:A,Таблица1[[#This Row],[DOI]])))</f>
        <v>0.33333333333333331</v>
      </c>
      <c r="S442" s="9" t="s">
        <v>567</v>
      </c>
      <c r="T442" s="9" t="s">
        <v>724</v>
      </c>
    </row>
    <row r="443" spans="1:20" x14ac:dyDescent="0.25">
      <c r="A443" s="9" t="s">
        <v>109</v>
      </c>
      <c r="B443" s="10" t="s">
        <v>253</v>
      </c>
      <c r="C443" s="10"/>
      <c r="D443" s="10">
        <v>3</v>
      </c>
      <c r="E44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43" s="10">
        <v>1</v>
      </c>
      <c r="G443" s="10">
        <f>((Таблица1[[#This Row],[Балл]]*Таблица1[[#This Row],[Коэфф]])/Таблица1[[#This Row],[Авторы]])/Таблица1[[#This Row],[Количество аффилиаций]]</f>
        <v>4</v>
      </c>
      <c r="H443" s="9" t="s">
        <v>351</v>
      </c>
      <c r="I443" s="10" t="s">
        <v>493</v>
      </c>
      <c r="J443" s="10" t="s">
        <v>494</v>
      </c>
      <c r="K443" s="10">
        <v>1961</v>
      </c>
      <c r="L443" s="10">
        <v>1</v>
      </c>
      <c r="M443" s="10">
        <v>1</v>
      </c>
      <c r="N443" s="10">
        <v>0</v>
      </c>
      <c r="O443" s="10">
        <v>775</v>
      </c>
      <c r="P443" s="12" t="str">
        <f>CONCATENATE(Таблица1[[#This Row],[Ф.И.О.]],"$",Таблица1[[#This Row],[DOI]])</f>
        <v>Николаева Ирина Викторовна$10.3103/S0027131422020079</v>
      </c>
      <c r="Q443" s="10">
        <f>SUM(1/(COUNTIF(P:P,Таблица1[[#This Row],[Ф.И.О.+DOI]])))</f>
        <v>1</v>
      </c>
      <c r="R443" s="10">
        <f>SUM(1/(COUNTIF(A:A,Таблица1[[#This Row],[DOI]])))</f>
        <v>0.33333333333333331</v>
      </c>
      <c r="S443" s="9" t="s">
        <v>567</v>
      </c>
      <c r="T443" s="9" t="s">
        <v>724</v>
      </c>
    </row>
    <row r="444" spans="1:20" x14ac:dyDescent="0.25">
      <c r="A444" s="9" t="s">
        <v>109</v>
      </c>
      <c r="B444" s="10" t="s">
        <v>253</v>
      </c>
      <c r="C444" s="10"/>
      <c r="D444" s="10">
        <v>3</v>
      </c>
      <c r="E44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44" s="10">
        <v>1</v>
      </c>
      <c r="G444" s="10">
        <f>((Таблица1[[#This Row],[Балл]]*Таблица1[[#This Row],[Коэфф]])/Таблица1[[#This Row],[Авторы]])/Таблица1[[#This Row],[Количество аффилиаций]]</f>
        <v>4</v>
      </c>
      <c r="H444" s="9" t="s">
        <v>352</v>
      </c>
      <c r="I444" s="10" t="s">
        <v>493</v>
      </c>
      <c r="J444" s="10" t="s">
        <v>494</v>
      </c>
      <c r="K444" s="10">
        <v>1962</v>
      </c>
      <c r="L444" s="10">
        <v>1</v>
      </c>
      <c r="M444" s="10"/>
      <c r="N444" s="10">
        <v>0</v>
      </c>
      <c r="O444" s="10">
        <v>775</v>
      </c>
      <c r="P444" s="12" t="str">
        <f>CONCATENATE(Таблица1[[#This Row],[Ф.И.О.]],"$",Таблица1[[#This Row],[DOI]])</f>
        <v>Палесский Станислав Владиславович$10.3103/S0027131422020079</v>
      </c>
      <c r="Q444" s="10">
        <f>SUM(1/(COUNTIF(P:P,Таблица1[[#This Row],[Ф.И.О.+DOI]])))</f>
        <v>1</v>
      </c>
      <c r="R444" s="10">
        <f>SUM(1/(COUNTIF(A:A,Таблица1[[#This Row],[DOI]])))</f>
        <v>0.33333333333333331</v>
      </c>
      <c r="S444" s="9" t="s">
        <v>567</v>
      </c>
      <c r="T444" s="9" t="s">
        <v>724</v>
      </c>
    </row>
    <row r="445" spans="1:20" x14ac:dyDescent="0.25">
      <c r="A445" s="9" t="s">
        <v>198</v>
      </c>
      <c r="B445" s="10" t="s">
        <v>254</v>
      </c>
      <c r="C445" s="10"/>
      <c r="D445" s="10">
        <v>6</v>
      </c>
      <c r="E44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45" s="10">
        <v>1</v>
      </c>
      <c r="G445" s="10">
        <f>((Таблица1[[#This Row],[Балл]]*Таблица1[[#This Row],[Коэфф]])/Таблица1[[#This Row],[Авторы]])/Таблица1[[#This Row],[Количество аффилиаций]]</f>
        <v>1.1666666666666667</v>
      </c>
      <c r="H445" s="9" t="s">
        <v>428</v>
      </c>
      <c r="I445" s="10" t="s">
        <v>498</v>
      </c>
      <c r="J445" s="10" t="s">
        <v>490</v>
      </c>
      <c r="K445" s="10">
        <v>1974</v>
      </c>
      <c r="L445" s="10">
        <v>1</v>
      </c>
      <c r="M445" s="10"/>
      <c r="N445" s="10">
        <v>0</v>
      </c>
      <c r="O445" s="10">
        <v>452</v>
      </c>
      <c r="P445" s="12" t="str">
        <f>CONCATENATE(Таблица1[[#This Row],[Ф.И.О.]],"$",Таблица1[[#This Row],[DOI]])</f>
        <v>Корсаков Андрей Викторович$10.31241/FNS.2022.19.040</v>
      </c>
      <c r="Q445" s="10">
        <f>SUM(1/(COUNTIF(P:P,Таблица1[[#This Row],[Ф.И.О.+DOI]])))</f>
        <v>1</v>
      </c>
      <c r="R445" s="10">
        <f>SUM(1/(COUNTIF(A:A,Таблица1[[#This Row],[DOI]])))</f>
        <v>0.25</v>
      </c>
      <c r="S445" s="9" t="s">
        <v>568</v>
      </c>
      <c r="T445" s="9" t="s">
        <v>823</v>
      </c>
    </row>
    <row r="446" spans="1:20" x14ac:dyDescent="0.25">
      <c r="A446" s="9" t="s">
        <v>198</v>
      </c>
      <c r="B446" s="10" t="s">
        <v>254</v>
      </c>
      <c r="C446" s="10"/>
      <c r="D446" s="10">
        <v>6</v>
      </c>
      <c r="E44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46" s="10">
        <v>1</v>
      </c>
      <c r="G446" s="10">
        <f>((Таблица1[[#This Row],[Балл]]*Таблица1[[#This Row],[Коэфф]])/Таблица1[[#This Row],[Авторы]])/Таблица1[[#This Row],[Количество аффилиаций]]</f>
        <v>0.3888888888888889</v>
      </c>
      <c r="H446" s="9" t="s">
        <v>433</v>
      </c>
      <c r="I446" s="10" t="s">
        <v>493</v>
      </c>
      <c r="J446" s="10" t="s">
        <v>494</v>
      </c>
      <c r="K446" s="10">
        <v>1990</v>
      </c>
      <c r="L446" s="10">
        <v>3</v>
      </c>
      <c r="M446" s="10">
        <v>1</v>
      </c>
      <c r="N446" s="10">
        <v>0</v>
      </c>
      <c r="O446" s="10">
        <v>452</v>
      </c>
      <c r="P446" s="12" t="str">
        <f>CONCATENATE(Таблица1[[#This Row],[Ф.И.О.]],"$",Таблица1[[#This Row],[DOI]])</f>
        <v>Михайленко Денис Сергеевич$10.31241/FNS.2022.19.040</v>
      </c>
      <c r="Q446" s="10">
        <f>SUM(1/(COUNTIF(P:P,Таблица1[[#This Row],[Ф.И.О.+DOI]])))</f>
        <v>1</v>
      </c>
      <c r="R446" s="10">
        <f>SUM(1/(COUNTIF(A:A,Таблица1[[#This Row],[DOI]])))</f>
        <v>0.25</v>
      </c>
      <c r="S446" s="9" t="s">
        <v>568</v>
      </c>
      <c r="T446" s="9" t="s">
        <v>823</v>
      </c>
    </row>
    <row r="447" spans="1:20" x14ac:dyDescent="0.25">
      <c r="A447" s="9" t="s">
        <v>198</v>
      </c>
      <c r="B447" s="10" t="s">
        <v>254</v>
      </c>
      <c r="C447" s="10"/>
      <c r="D447" s="10">
        <v>6</v>
      </c>
      <c r="E447"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47" s="10">
        <v>1</v>
      </c>
      <c r="G447" s="15">
        <f>((Таблица1[[#This Row],[Балл]]*Таблица1[[#This Row],[Коэфф]])/Таблица1[[#This Row],[Авторы]])/Таблица1[[#This Row],[Количество аффилиаций]]</f>
        <v>0.58333333333333337</v>
      </c>
      <c r="H447" s="9" t="s">
        <v>1004</v>
      </c>
      <c r="I447" s="10" t="s">
        <v>495</v>
      </c>
      <c r="J447" s="10" t="s">
        <v>492</v>
      </c>
      <c r="K447" s="10">
        <v>1997</v>
      </c>
      <c r="L447" s="10">
        <v>2</v>
      </c>
      <c r="M447" s="10"/>
      <c r="N447" s="10">
        <v>0</v>
      </c>
      <c r="O447" s="10">
        <v>452</v>
      </c>
      <c r="P447" s="30" t="str">
        <f>CONCATENATE(Таблица1[[#This Row],[Ф.И.О.]],"$",Таблица1[[#This Row],[DOI]])</f>
        <v>Губанов Николай Васильевич$10.31241/FNS.2022.19.040</v>
      </c>
      <c r="Q447" s="15">
        <f>SUM(1/(COUNTIF(P:P,Таблица1[[#This Row],[Ф.И.О.+DOI]])))</f>
        <v>1</v>
      </c>
      <c r="R447" s="15">
        <f>SUM(1/(COUNTIF(A:A,Таблица1[[#This Row],[DOI]])))</f>
        <v>0.25</v>
      </c>
      <c r="S447" s="9" t="s">
        <v>568</v>
      </c>
      <c r="T447" s="9" t="s">
        <v>823</v>
      </c>
    </row>
    <row r="448" spans="1:20" x14ac:dyDescent="0.25">
      <c r="A448" s="9" t="s">
        <v>198</v>
      </c>
      <c r="B448" s="10" t="s">
        <v>254</v>
      </c>
      <c r="C448" s="10"/>
      <c r="D448" s="10">
        <v>6</v>
      </c>
      <c r="E448"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48" s="10">
        <v>1</v>
      </c>
      <c r="G448" s="15">
        <f>((Таблица1[[#This Row],[Балл]]*Таблица1[[#This Row],[Коэфф]])/Таблица1[[#This Row],[Авторы]])/Таблица1[[#This Row],[Количество аффилиаций]]</f>
        <v>1.1666666666666667</v>
      </c>
      <c r="H448" s="9" t="s">
        <v>1036</v>
      </c>
      <c r="I448" s="10" t="s">
        <v>495</v>
      </c>
      <c r="J448" s="10" t="s">
        <v>492</v>
      </c>
      <c r="K448" s="10">
        <v>1997</v>
      </c>
      <c r="L448" s="10">
        <v>1</v>
      </c>
      <c r="M448" s="10"/>
      <c r="N448" s="10">
        <v>0</v>
      </c>
      <c r="O448" s="10">
        <v>452</v>
      </c>
      <c r="P448" s="30" t="str">
        <f>CONCATENATE(Таблица1[[#This Row],[Ф.И.О.]],"$",Таблица1[[#This Row],[DOI]])</f>
        <v>Подугольникова Екатерина Евгеньевна$10.31241/FNS.2022.19.040</v>
      </c>
      <c r="Q448" s="15">
        <f>SUM(1/(COUNTIF(P:P,Таблица1[[#This Row],[Ф.И.О.+DOI]])))</f>
        <v>1</v>
      </c>
      <c r="R448" s="15">
        <f>SUM(1/(COUNTIF(A:A,Таблица1[[#This Row],[DOI]])))</f>
        <v>0.25</v>
      </c>
      <c r="S448" s="9" t="s">
        <v>568</v>
      </c>
      <c r="T448" s="9" t="s">
        <v>823</v>
      </c>
    </row>
    <row r="449" spans="1:20" x14ac:dyDescent="0.25">
      <c r="A449" s="9" t="s">
        <v>199</v>
      </c>
      <c r="B449" s="10" t="s">
        <v>254</v>
      </c>
      <c r="C449" s="10"/>
      <c r="D449" s="10">
        <v>4</v>
      </c>
      <c r="E44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49" s="10">
        <v>1</v>
      </c>
      <c r="G449" s="10">
        <f>((Таблица1[[#This Row],[Балл]]*Таблица1[[#This Row],[Коэфф]])/Таблица1[[#This Row],[Авторы]])/Таблица1[[#This Row],[Количество аффилиаций]]</f>
        <v>1.75</v>
      </c>
      <c r="H449" s="9" t="s">
        <v>428</v>
      </c>
      <c r="I449" s="10" t="s">
        <v>498</v>
      </c>
      <c r="J449" s="10" t="s">
        <v>490</v>
      </c>
      <c r="K449" s="10">
        <v>1974</v>
      </c>
      <c r="L449" s="10">
        <v>1</v>
      </c>
      <c r="M449" s="10"/>
      <c r="N449" s="10">
        <v>0</v>
      </c>
      <c r="O449" s="10">
        <v>452</v>
      </c>
      <c r="P449" s="12" t="str">
        <f>CONCATENATE(Таблица1[[#This Row],[Ф.И.О.]],"$",Таблица1[[#This Row],[DOI]])</f>
        <v>Корсаков Андрей Викторович$10.31241/FNS.2022.19.054</v>
      </c>
      <c r="Q449" s="10">
        <f>SUM(1/(COUNTIF(P:P,Таблица1[[#This Row],[Ф.И.О.+DOI]])))</f>
        <v>1</v>
      </c>
      <c r="R449" s="10">
        <f>SUM(1/(COUNTIF(A:A,Таблица1[[#This Row],[DOI]])))</f>
        <v>0.25</v>
      </c>
      <c r="S449" s="9" t="s">
        <v>568</v>
      </c>
      <c r="T449" s="9" t="s">
        <v>824</v>
      </c>
    </row>
    <row r="450" spans="1:20" x14ac:dyDescent="0.25">
      <c r="A450" s="9" t="s">
        <v>199</v>
      </c>
      <c r="B450" s="10" t="s">
        <v>254</v>
      </c>
      <c r="C450" s="10"/>
      <c r="D450" s="10">
        <v>4</v>
      </c>
      <c r="E45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50" s="10">
        <v>1</v>
      </c>
      <c r="G450" s="10">
        <f>((Таблица1[[#This Row],[Балл]]*Таблица1[[#This Row],[Коэфф]])/Таблица1[[#This Row],[Авторы]])/Таблица1[[#This Row],[Количество аффилиаций]]</f>
        <v>0.58333333333333337</v>
      </c>
      <c r="H450" s="9" t="s">
        <v>433</v>
      </c>
      <c r="I450" s="10" t="s">
        <v>493</v>
      </c>
      <c r="J450" s="10" t="s">
        <v>494</v>
      </c>
      <c r="K450" s="10">
        <v>1990</v>
      </c>
      <c r="L450" s="10">
        <v>3</v>
      </c>
      <c r="M450" s="10"/>
      <c r="N450" s="10">
        <v>0</v>
      </c>
      <c r="O450" s="10">
        <v>452</v>
      </c>
      <c r="P450" s="12" t="str">
        <f>CONCATENATE(Таблица1[[#This Row],[Ф.И.О.]],"$",Таблица1[[#This Row],[DOI]])</f>
        <v>Михайленко Денис Сергеевич$10.31241/FNS.2022.19.054</v>
      </c>
      <c r="Q450" s="10">
        <f>SUM(1/(COUNTIF(P:P,Таблица1[[#This Row],[Ф.И.О.+DOI]])))</f>
        <v>1</v>
      </c>
      <c r="R450" s="10">
        <f>SUM(1/(COUNTIF(A:A,Таблица1[[#This Row],[DOI]])))</f>
        <v>0.25</v>
      </c>
      <c r="S450" s="9" t="s">
        <v>568</v>
      </c>
      <c r="T450" s="9" t="s">
        <v>824</v>
      </c>
    </row>
    <row r="451" spans="1:20" x14ac:dyDescent="0.25">
      <c r="A451" s="9" t="s">
        <v>199</v>
      </c>
      <c r="B451" s="10" t="s">
        <v>254</v>
      </c>
      <c r="C451" s="10"/>
      <c r="D451" s="10">
        <v>4</v>
      </c>
      <c r="E45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51" s="10">
        <v>1</v>
      </c>
      <c r="G451" s="10">
        <f>((Таблица1[[#This Row],[Балл]]*Таблица1[[#This Row],[Коэфф]])/Таблица1[[#This Row],[Авторы]])/Таблица1[[#This Row],[Количество аффилиаций]]</f>
        <v>0.875</v>
      </c>
      <c r="H451" s="9" t="s">
        <v>1004</v>
      </c>
      <c r="I451" s="10" t="s">
        <v>495</v>
      </c>
      <c r="J451" s="10" t="s">
        <v>492</v>
      </c>
      <c r="K451" s="10">
        <v>1997</v>
      </c>
      <c r="L451" s="10">
        <v>2</v>
      </c>
      <c r="M451" s="10"/>
      <c r="N451" s="10">
        <v>0</v>
      </c>
      <c r="O451" s="10">
        <v>452</v>
      </c>
      <c r="P451" s="12" t="str">
        <f>CONCATENATE(Таблица1[[#This Row],[Ф.И.О.]],"$",Таблица1[[#This Row],[DOI]])</f>
        <v>Губанов Николай Васильевич$10.31241/FNS.2022.19.054</v>
      </c>
      <c r="Q451" s="10">
        <f>SUM(1/(COUNTIF(P:P,Таблица1[[#This Row],[Ф.И.О.+DOI]])))</f>
        <v>1</v>
      </c>
      <c r="R451" s="10">
        <f>SUM(1/(COUNTIF(A:A,Таблица1[[#This Row],[DOI]])))</f>
        <v>0.25</v>
      </c>
      <c r="S451" s="9" t="s">
        <v>568</v>
      </c>
      <c r="T451" s="9" t="s">
        <v>824</v>
      </c>
    </row>
    <row r="452" spans="1:20" x14ac:dyDescent="0.25">
      <c r="A452" s="9" t="s">
        <v>199</v>
      </c>
      <c r="B452" s="10" t="s">
        <v>254</v>
      </c>
      <c r="C452" s="10"/>
      <c r="D452" s="10">
        <v>4</v>
      </c>
      <c r="E45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52" s="10">
        <v>1</v>
      </c>
      <c r="G452" s="10">
        <f>((Таблица1[[#This Row],[Балл]]*Таблица1[[#This Row],[Коэфф]])/Таблица1[[#This Row],[Авторы]])/Таблица1[[#This Row],[Количество аффилиаций]]</f>
        <v>1.75</v>
      </c>
      <c r="H452" s="9" t="s">
        <v>1036</v>
      </c>
      <c r="I452" s="10" t="s">
        <v>495</v>
      </c>
      <c r="J452" s="10" t="s">
        <v>492</v>
      </c>
      <c r="K452" s="10">
        <v>1997</v>
      </c>
      <c r="L452" s="10">
        <v>1</v>
      </c>
      <c r="M452" s="10">
        <v>1</v>
      </c>
      <c r="N452" s="10">
        <v>0</v>
      </c>
      <c r="O452" s="10">
        <v>452</v>
      </c>
      <c r="P452" s="12" t="str">
        <f>CONCATENATE(Таблица1[[#This Row],[Ф.И.О.]],"$",Таблица1[[#This Row],[DOI]])</f>
        <v>Подугольникова Екатерина Евгеньевна$10.31241/FNS.2022.19.054</v>
      </c>
      <c r="Q452" s="10">
        <f>SUM(1/(COUNTIF(P:P,Таблица1[[#This Row],[Ф.И.О.+DOI]])))</f>
        <v>1</v>
      </c>
      <c r="R452" s="10">
        <f>SUM(1/(COUNTIF(A:A,Таблица1[[#This Row],[DOI]])))</f>
        <v>0.25</v>
      </c>
      <c r="S452" s="9" t="s">
        <v>568</v>
      </c>
      <c r="T452" s="9" t="s">
        <v>824</v>
      </c>
    </row>
    <row r="453" spans="1:20" x14ac:dyDescent="0.25">
      <c r="A453" s="9" t="s">
        <v>120</v>
      </c>
      <c r="B453" s="10" t="s">
        <v>254</v>
      </c>
      <c r="C453" s="10"/>
      <c r="D453" s="10">
        <v>4</v>
      </c>
      <c r="E45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53" s="10">
        <v>1</v>
      </c>
      <c r="G453" s="10">
        <f>((Таблица1[[#This Row],[Балл]]*Таблица1[[#This Row],[Коэфф]])/Таблица1[[#This Row],[Авторы]])/Таблица1[[#This Row],[Количество аффилиаций]]</f>
        <v>0.875</v>
      </c>
      <c r="H453" s="9" t="s">
        <v>354</v>
      </c>
      <c r="I453" s="10" t="s">
        <v>493</v>
      </c>
      <c r="J453" s="10" t="s">
        <v>494</v>
      </c>
      <c r="K453" s="10">
        <v>1958</v>
      </c>
      <c r="L453" s="10">
        <v>2</v>
      </c>
      <c r="M453" s="10"/>
      <c r="N453" s="10">
        <v>0</v>
      </c>
      <c r="O453" s="10">
        <v>219</v>
      </c>
      <c r="P453" s="12" t="str">
        <f>CONCATENATE(Таблица1[[#This Row],[Ф.И.О.]],"$",Таблица1[[#This Row],[DOI]])</f>
        <v>Владимиров Владимир Геннадьевич$10.31241/FNS.2022.19.072</v>
      </c>
      <c r="Q453" s="10">
        <f>SUM(1/(COUNTIF(P:P,Таблица1[[#This Row],[Ф.И.О.+DOI]])))</f>
        <v>1</v>
      </c>
      <c r="R453" s="10">
        <f>SUM(1/(COUNTIF(A:A,Таблица1[[#This Row],[DOI]])))</f>
        <v>0.25</v>
      </c>
      <c r="S453" s="9" t="s">
        <v>568</v>
      </c>
      <c r="T453" s="9" t="s">
        <v>737</v>
      </c>
    </row>
    <row r="454" spans="1:20" x14ac:dyDescent="0.25">
      <c r="A454" s="9" t="s">
        <v>120</v>
      </c>
      <c r="B454" s="10" t="s">
        <v>254</v>
      </c>
      <c r="C454" s="10"/>
      <c r="D454" s="10">
        <v>4</v>
      </c>
      <c r="E45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54" s="10">
        <v>1</v>
      </c>
      <c r="G454" s="10">
        <f>((Таблица1[[#This Row],[Балл]]*Таблица1[[#This Row],[Коэфф]])/Таблица1[[#This Row],[Авторы]])/Таблица1[[#This Row],[Количество аффилиаций]]</f>
        <v>1.75</v>
      </c>
      <c r="H454" s="9" t="s">
        <v>357</v>
      </c>
      <c r="I454" s="10" t="s">
        <v>496</v>
      </c>
      <c r="J454" s="10" t="s">
        <v>492</v>
      </c>
      <c r="K454" s="10">
        <v>1993</v>
      </c>
      <c r="L454" s="10">
        <v>1</v>
      </c>
      <c r="M454" s="10"/>
      <c r="N454" s="10">
        <v>0</v>
      </c>
      <c r="O454" s="10">
        <v>219</v>
      </c>
      <c r="P454" s="12" t="str">
        <f>CONCATENATE(Таблица1[[#This Row],[Ф.И.О.]],"$",Таблица1[[#This Row],[DOI]])</f>
        <v>Здрокова Марина Сергеевна$10.31241/FNS.2022.19.072</v>
      </c>
      <c r="Q454" s="10">
        <f>SUM(1/(COUNTIF(P:P,Таблица1[[#This Row],[Ф.И.О.+DOI]])))</f>
        <v>1</v>
      </c>
      <c r="R454" s="10">
        <f>SUM(1/(COUNTIF(A:A,Таблица1[[#This Row],[DOI]])))</f>
        <v>0.25</v>
      </c>
      <c r="S454" s="9" t="s">
        <v>568</v>
      </c>
      <c r="T454" s="9" t="s">
        <v>737</v>
      </c>
    </row>
    <row r="455" spans="1:20" x14ac:dyDescent="0.25">
      <c r="A455" s="9" t="s">
        <v>120</v>
      </c>
      <c r="B455" s="10" t="s">
        <v>254</v>
      </c>
      <c r="C455" s="10"/>
      <c r="D455" s="10">
        <v>4</v>
      </c>
      <c r="E45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55" s="10">
        <v>1</v>
      </c>
      <c r="G455" s="10">
        <f>((Таблица1[[#This Row],[Балл]]*Таблица1[[#This Row],[Коэфф]])/Таблица1[[#This Row],[Авторы]])/Таблица1[[#This Row],[Количество аффилиаций]]</f>
        <v>0.875</v>
      </c>
      <c r="H455" s="9" t="s">
        <v>355</v>
      </c>
      <c r="I455" s="10" t="s">
        <v>493</v>
      </c>
      <c r="J455" s="10" t="s">
        <v>494</v>
      </c>
      <c r="K455" s="10">
        <v>1978</v>
      </c>
      <c r="L455" s="10">
        <v>2</v>
      </c>
      <c r="M455" s="10"/>
      <c r="N455" s="10">
        <v>0</v>
      </c>
      <c r="O455" s="10">
        <v>219</v>
      </c>
      <c r="P455" s="12" t="str">
        <f>CONCATENATE(Таблица1[[#This Row],[Ф.И.О.]],"$",Таблица1[[#This Row],[DOI]])</f>
        <v>Кармышева Ирина Владимировна$10.31241/FNS.2022.19.072</v>
      </c>
      <c r="Q455" s="10">
        <f>SUM(1/(COUNTIF(P:P,Таблица1[[#This Row],[Ф.И.О.+DOI]])))</f>
        <v>1</v>
      </c>
      <c r="R455" s="10">
        <f>SUM(1/(COUNTIF(A:A,Таблица1[[#This Row],[DOI]])))</f>
        <v>0.25</v>
      </c>
      <c r="S455" s="9" t="s">
        <v>568</v>
      </c>
      <c r="T455" s="9" t="s">
        <v>737</v>
      </c>
    </row>
    <row r="456" spans="1:20" x14ac:dyDescent="0.25">
      <c r="A456" s="9" t="s">
        <v>120</v>
      </c>
      <c r="B456" s="10" t="s">
        <v>254</v>
      </c>
      <c r="C456" s="10"/>
      <c r="D456" s="10">
        <v>4</v>
      </c>
      <c r="E45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56" s="10">
        <v>1</v>
      </c>
      <c r="G456" s="10">
        <f>((Таблица1[[#This Row],[Балл]]*Таблица1[[#This Row],[Коэфф]])/Таблица1[[#This Row],[Авторы]])/Таблица1[[#This Row],[Количество аффилиаций]]</f>
        <v>0.875</v>
      </c>
      <c r="H456" s="9" t="s">
        <v>358</v>
      </c>
      <c r="I456" s="10" t="s">
        <v>497</v>
      </c>
      <c r="J456" s="10" t="s">
        <v>494</v>
      </c>
      <c r="K456" s="10">
        <v>1976</v>
      </c>
      <c r="L456" s="10">
        <v>2</v>
      </c>
      <c r="M456" s="10">
        <v>1</v>
      </c>
      <c r="N456" s="10">
        <v>0</v>
      </c>
      <c r="O456" s="10">
        <v>219</v>
      </c>
      <c r="P456" s="12" t="str">
        <f>CONCATENATE(Таблица1[[#This Row],[Ф.И.О.]],"$",Таблица1[[#This Row],[DOI]])</f>
        <v>Шемелина Ольга Владимировна$10.31241/FNS.2022.19.072</v>
      </c>
      <c r="Q456" s="10">
        <f>SUM(1/(COUNTIF(P:P,Таблица1[[#This Row],[Ф.И.О.+DOI]])))</f>
        <v>1</v>
      </c>
      <c r="R456" s="10">
        <f>SUM(1/(COUNTIF(A:A,Таблица1[[#This Row],[DOI]])))</f>
        <v>0.25</v>
      </c>
      <c r="S456" s="9" t="s">
        <v>568</v>
      </c>
      <c r="T456" s="9" t="s">
        <v>737</v>
      </c>
    </row>
    <row r="457" spans="1:20" x14ac:dyDescent="0.25">
      <c r="A457" s="9" t="s">
        <v>235</v>
      </c>
      <c r="B457" s="10" t="s">
        <v>250</v>
      </c>
      <c r="C457" s="10"/>
      <c r="D457" s="10">
        <v>4</v>
      </c>
      <c r="E45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57" s="10">
        <v>45</v>
      </c>
      <c r="G457" s="11">
        <f>((Таблица1[[#This Row],[Балл]]*Таблица1[[#This Row],[Коэфф]])/Таблица1[[#This Row],[Авторы]])/Таблица1[[#This Row],[Количество аффилиаций]]</f>
        <v>9</v>
      </c>
      <c r="H457" s="9" t="s">
        <v>468</v>
      </c>
      <c r="I457" s="10" t="s">
        <v>497</v>
      </c>
      <c r="J457" s="10" t="s">
        <v>492</v>
      </c>
      <c r="K457" s="10">
        <v>1957</v>
      </c>
      <c r="L457" s="10">
        <v>1</v>
      </c>
      <c r="M457" s="10"/>
      <c r="N457" s="10">
        <v>0</v>
      </c>
      <c r="O457" s="10">
        <v>445</v>
      </c>
      <c r="P457" s="12" t="str">
        <f>CONCATENATE(Таблица1[[#This Row],[Ф.И.О.]],"$",Таблица1[[#This Row],[DOI]])</f>
        <v>Гладков Игорь Николаевич$10.31857.S0016853X22060042</v>
      </c>
      <c r="Q457" s="10">
        <f>SUM(1/(COUNTIF(P:P,Таблица1[[#This Row],[Ф.И.О.+DOI]])))</f>
        <v>1</v>
      </c>
      <c r="R457" s="10">
        <f>SUM(1/(COUNTIF(A:A,Таблица1[[#This Row],[DOI]])))</f>
        <v>0.5</v>
      </c>
      <c r="S457" s="9" t="s">
        <v>576</v>
      </c>
      <c r="T457" s="9" t="s">
        <v>876</v>
      </c>
    </row>
    <row r="458" spans="1:20" x14ac:dyDescent="0.25">
      <c r="A458" s="9" t="s">
        <v>235</v>
      </c>
      <c r="B458" s="10" t="s">
        <v>250</v>
      </c>
      <c r="C458" s="10"/>
      <c r="D458" s="10">
        <v>4</v>
      </c>
      <c r="E45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58" s="10">
        <v>45</v>
      </c>
      <c r="G458" s="11">
        <f>((Таблица1[[#This Row],[Балл]]*Таблица1[[#This Row],[Коэфф]])/Таблица1[[#This Row],[Авторы]])/Таблица1[[#This Row],[Количество аффилиаций]]</f>
        <v>9</v>
      </c>
      <c r="H458" s="9" t="s">
        <v>469</v>
      </c>
      <c r="I458" s="10" t="s">
        <v>493</v>
      </c>
      <c r="J458" s="10" t="s">
        <v>494</v>
      </c>
      <c r="K458" s="10">
        <v>1953</v>
      </c>
      <c r="L458" s="10">
        <v>1</v>
      </c>
      <c r="M458" s="10"/>
      <c r="N458" s="10">
        <v>0</v>
      </c>
      <c r="O458" s="10">
        <v>445</v>
      </c>
      <c r="P458" s="12" t="str">
        <f>CONCATENATE(Таблица1[[#This Row],[Ф.И.О.]],"$",Таблица1[[#This Row],[DOI]])</f>
        <v>Дистанов Валерий Элимирович$10.31857.S0016853X22060042</v>
      </c>
      <c r="Q458" s="10">
        <f>SUM(1/(COUNTIF(P:P,Таблица1[[#This Row],[Ф.И.О.+DOI]])))</f>
        <v>1</v>
      </c>
      <c r="R458" s="10">
        <f>SUM(1/(COUNTIF(A:A,Таблица1[[#This Row],[DOI]])))</f>
        <v>0.5</v>
      </c>
      <c r="S458" s="9" t="s">
        <v>576</v>
      </c>
      <c r="T458" s="9" t="s">
        <v>875</v>
      </c>
    </row>
    <row r="459" spans="1:20" x14ac:dyDescent="0.25">
      <c r="A459" s="9" t="s">
        <v>93</v>
      </c>
      <c r="B459" s="10" t="s">
        <v>250</v>
      </c>
      <c r="C459" s="10">
        <v>1</v>
      </c>
      <c r="D459" s="10">
        <v>2</v>
      </c>
      <c r="E45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59" s="10">
        <v>45</v>
      </c>
      <c r="G459" s="11">
        <f>((Таблица1[[#This Row],[Балл]]*Таблица1[[#This Row],[Коэфф]])/Таблица1[[#This Row],[Авторы]])/Таблица1[[#This Row],[Количество аффилиаций]]</f>
        <v>18</v>
      </c>
      <c r="H459" s="9" t="s">
        <v>334</v>
      </c>
      <c r="I459" s="10" t="s">
        <v>493</v>
      </c>
      <c r="J459" s="10" t="s">
        <v>494</v>
      </c>
      <c r="K459" s="10">
        <v>1990</v>
      </c>
      <c r="L459" s="10">
        <v>1</v>
      </c>
      <c r="M459" s="10">
        <v>1</v>
      </c>
      <c r="N459" s="10">
        <v>1</v>
      </c>
      <c r="O459" s="10">
        <v>453</v>
      </c>
      <c r="P459" s="12" t="str">
        <f>CONCATENATE(Таблица1[[#This Row],[Ф.И.О.]],"$",Таблица1[[#This Row],[DOI]])</f>
        <v>Крук Алексей Николаевич$10.31857/S0016752522110061</v>
      </c>
      <c r="Q459" s="10">
        <f>SUM(1/(COUNTIF(P:P,Таблица1[[#This Row],[Ф.И.О.+DOI]])))</f>
        <v>1</v>
      </c>
      <c r="R459" s="10">
        <f>SUM(1/(COUNTIF(A:A,Таблица1[[#This Row],[DOI]])))</f>
        <v>0.5</v>
      </c>
      <c r="S459" s="9" t="s">
        <v>557</v>
      </c>
      <c r="T459" s="9" t="s">
        <v>704</v>
      </c>
    </row>
    <row r="460" spans="1:20" x14ac:dyDescent="0.25">
      <c r="A460" s="9" t="s">
        <v>93</v>
      </c>
      <c r="B460" s="10" t="s">
        <v>250</v>
      </c>
      <c r="C460" s="10">
        <v>1</v>
      </c>
      <c r="D460" s="10">
        <v>2</v>
      </c>
      <c r="E46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60" s="10">
        <v>45</v>
      </c>
      <c r="G460" s="11">
        <f>((Таблица1[[#This Row],[Балл]]*Таблица1[[#This Row],[Коэфф]])/Таблица1[[#This Row],[Авторы]])/Таблица1[[#This Row],[Количество аффилиаций]]</f>
        <v>18</v>
      </c>
      <c r="H460" s="9" t="s">
        <v>335</v>
      </c>
      <c r="I460" s="10" t="s">
        <v>498</v>
      </c>
      <c r="J460" s="10" t="s">
        <v>490</v>
      </c>
      <c r="K460" s="10">
        <v>1963</v>
      </c>
      <c r="L460" s="10">
        <v>1</v>
      </c>
      <c r="M460" s="10"/>
      <c r="N460" s="10">
        <v>0</v>
      </c>
      <c r="O460" s="10">
        <v>453</v>
      </c>
      <c r="P460" s="12" t="str">
        <f>CONCATENATE(Таблица1[[#This Row],[Ф.И.О.]],"$",Таблица1[[#This Row],[DOI]])</f>
        <v>Сокол Александр Григорьевич$10.31857/S0016752522110061</v>
      </c>
      <c r="Q460" s="10">
        <f>SUM(1/(COUNTIF(P:P,Таблица1[[#This Row],[Ф.И.О.+DOI]])))</f>
        <v>1</v>
      </c>
      <c r="R460" s="10">
        <f>SUM(1/(COUNTIF(A:A,Таблица1[[#This Row],[DOI]])))</f>
        <v>0.5</v>
      </c>
      <c r="S460" s="9" t="s">
        <v>557</v>
      </c>
      <c r="T460" s="9" t="s">
        <v>704</v>
      </c>
    </row>
    <row r="461" spans="1:20" x14ac:dyDescent="0.25">
      <c r="A461" s="9" t="s">
        <v>222</v>
      </c>
      <c r="B461" s="10" t="s">
        <v>250</v>
      </c>
      <c r="C461" s="10">
        <v>1</v>
      </c>
      <c r="D461" s="10">
        <v>1</v>
      </c>
      <c r="E46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61" s="10">
        <v>45</v>
      </c>
      <c r="G461" s="11">
        <f>((Таблица1[[#This Row],[Балл]]*Таблица1[[#This Row],[Коэфф]])/Таблица1[[#This Row],[Авторы]])/Таблица1[[#This Row],[Количество аффилиаций]]</f>
        <v>36</v>
      </c>
      <c r="H461" s="9" t="s">
        <v>455</v>
      </c>
      <c r="I461" s="10" t="s">
        <v>493</v>
      </c>
      <c r="J461" s="10" t="s">
        <v>490</v>
      </c>
      <c r="K461" s="10">
        <v>1964</v>
      </c>
      <c r="L461" s="10">
        <v>1</v>
      </c>
      <c r="M461" s="10">
        <v>1</v>
      </c>
      <c r="N461" s="10">
        <v>1</v>
      </c>
      <c r="O461" s="10">
        <v>436</v>
      </c>
      <c r="P461" s="12" t="str">
        <f>CONCATENATE(Таблица1[[#This Row],[Ф.И.О.]],"$",Таблица1[[#This Row],[DOI]])</f>
        <v>Шарыгин Виктор Викторович$10.31857/S0016752522120056</v>
      </c>
      <c r="Q461" s="10">
        <f>SUM(1/(COUNTIF(P:P,Таблица1[[#This Row],[Ф.И.О.+DOI]])))</f>
        <v>1</v>
      </c>
      <c r="R461" s="10">
        <f>SUM(1/(COUNTIF(A:A,Таблица1[[#This Row],[DOI]])))</f>
        <v>1</v>
      </c>
      <c r="S461" s="9" t="s">
        <v>557</v>
      </c>
      <c r="T461" s="9" t="s">
        <v>856</v>
      </c>
    </row>
    <row r="462" spans="1:20" x14ac:dyDescent="0.25">
      <c r="A462" s="9" t="s">
        <v>236</v>
      </c>
      <c r="B462" s="10" t="s">
        <v>250</v>
      </c>
      <c r="C462" s="10">
        <v>1</v>
      </c>
      <c r="D462" s="10">
        <v>2</v>
      </c>
      <c r="E46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62" s="10">
        <v>45</v>
      </c>
      <c r="G462" s="11">
        <f>((Таблица1[[#This Row],[Балл]]*Таблица1[[#This Row],[Коэфф]])/Таблица1[[#This Row],[Авторы]])/Таблица1[[#This Row],[Количество аффилиаций]]</f>
        <v>18</v>
      </c>
      <c r="H462" s="9" t="s">
        <v>470</v>
      </c>
      <c r="I462" s="10" t="s">
        <v>489</v>
      </c>
      <c r="J462" s="10" t="s">
        <v>490</v>
      </c>
      <c r="K462" s="10">
        <v>1937</v>
      </c>
      <c r="L462" s="10">
        <v>1</v>
      </c>
      <c r="M462" s="10">
        <v>1</v>
      </c>
      <c r="N462" s="10">
        <v>1</v>
      </c>
      <c r="O462" s="10">
        <v>445</v>
      </c>
      <c r="P462" s="12" t="str">
        <f>CONCATENATE(Таблица1[[#This Row],[Ф.И.О.]],"$",Таблица1[[#This Row],[DOI]])</f>
        <v>Кирдяшкин Анатолий Григорьевич$10.31857/S0016853X22060042</v>
      </c>
      <c r="Q462" s="10">
        <f>SUM(1/(COUNTIF(P:P,Таблица1[[#This Row],[Ф.И.О.+DOI]])))</f>
        <v>1</v>
      </c>
      <c r="R462" s="10">
        <f>SUM(1/(COUNTIF(A:A,Таблица1[[#This Row],[DOI]])))</f>
        <v>1</v>
      </c>
      <c r="S462" s="9" t="s">
        <v>557</v>
      </c>
      <c r="T462" s="9" t="s">
        <v>876</v>
      </c>
    </row>
    <row r="463" spans="1:20" x14ac:dyDescent="0.25">
      <c r="A463" s="9" t="s">
        <v>94</v>
      </c>
      <c r="B463" s="10" t="s">
        <v>248</v>
      </c>
      <c r="C463" s="10">
        <v>1</v>
      </c>
      <c r="D463" s="10">
        <v>12</v>
      </c>
      <c r="E46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463" s="10">
        <v>45</v>
      </c>
      <c r="G463" s="11">
        <f>((Таблица1[[#This Row],[Балл]]*Таблица1[[#This Row],[Коэфф]])/Таблица1[[#This Row],[Авторы]])/Таблица1[[#This Row],[Количество аффилиаций]]</f>
        <v>2.8125</v>
      </c>
      <c r="H463" s="9" t="s">
        <v>331</v>
      </c>
      <c r="I463" s="10" t="s">
        <v>498</v>
      </c>
      <c r="J463" s="10" t="s">
        <v>490</v>
      </c>
      <c r="K463" s="10">
        <v>1949</v>
      </c>
      <c r="L463" s="10">
        <v>2</v>
      </c>
      <c r="M463" s="10"/>
      <c r="N463" s="10">
        <v>0</v>
      </c>
      <c r="O463" s="10">
        <v>453</v>
      </c>
      <c r="P463" s="12" t="str">
        <f>CONCATENATE(Таблица1[[#This Row],[Ф.И.О.]],"$",Таблица1[[#This Row],[DOI]])</f>
        <v>Шацкий Владислав Станиславович$10.31857/S0869587322090079</v>
      </c>
      <c r="Q463" s="10">
        <f>SUM(1/(COUNTIF(P:P,Таблица1[[#This Row],[Ф.И.О.+DOI]])))</f>
        <v>1</v>
      </c>
      <c r="R463" s="10">
        <f>SUM(1/(COUNTIF(A:A,Таблица1[[#This Row],[DOI]])))</f>
        <v>1</v>
      </c>
      <c r="S463" s="9" t="s">
        <v>558</v>
      </c>
      <c r="T463" s="9" t="s">
        <v>705</v>
      </c>
    </row>
    <row r="464" spans="1:20" x14ac:dyDescent="0.25">
      <c r="A464" s="9" t="s">
        <v>161</v>
      </c>
      <c r="B464" s="10" t="s">
        <v>252</v>
      </c>
      <c r="C464" s="10">
        <v>1</v>
      </c>
      <c r="D464" s="10">
        <v>6</v>
      </c>
      <c r="E46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64" s="10">
        <v>1</v>
      </c>
      <c r="G464" s="10">
        <f>((Таблица1[[#This Row],[Балл]]*Таблица1[[#This Row],[Коэфф]])/Таблица1[[#This Row],[Авторы]])/Таблица1[[#This Row],[Количество аффилиаций]]</f>
        <v>1</v>
      </c>
      <c r="H464" s="9" t="s">
        <v>395</v>
      </c>
      <c r="I464" s="10" t="s">
        <v>493</v>
      </c>
      <c r="J464" s="10" t="s">
        <v>494</v>
      </c>
      <c r="K464" s="10">
        <v>1970</v>
      </c>
      <c r="L464" s="10">
        <v>2</v>
      </c>
      <c r="M464" s="10">
        <v>1</v>
      </c>
      <c r="N464" s="10">
        <v>1</v>
      </c>
      <c r="O464" s="10">
        <v>220</v>
      </c>
      <c r="P464" s="12" t="str">
        <f>CONCATENATE(Таблица1[[#This Row],[Ф.И.О.]],"$",Таблица1[[#This Row],[DOI]])</f>
        <v>Агатова Анна Раульевна$10.31857/S2076673422010113</v>
      </c>
      <c r="Q464" s="10">
        <f>SUM(1/(COUNTIF(P:P,Таблица1[[#This Row],[Ф.И.О.+DOI]])))</f>
        <v>1</v>
      </c>
      <c r="R464" s="10">
        <f>SUM(1/(COUNTIF(A:A,Таблица1[[#This Row],[DOI]])))</f>
        <v>0.33333333333333331</v>
      </c>
      <c r="S464" s="9" t="s">
        <v>578</v>
      </c>
      <c r="T464" s="9" t="s">
        <v>779</v>
      </c>
    </row>
    <row r="465" spans="1:20" x14ac:dyDescent="0.25">
      <c r="A465" s="9" t="s">
        <v>161</v>
      </c>
      <c r="B465" s="10" t="s">
        <v>252</v>
      </c>
      <c r="C465" s="10">
        <v>1</v>
      </c>
      <c r="D465" s="10">
        <v>6</v>
      </c>
      <c r="E46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65" s="10">
        <v>1</v>
      </c>
      <c r="G465" s="10">
        <f>((Таблица1[[#This Row],[Балл]]*Таблица1[[#This Row],[Коэфф]])/Таблица1[[#This Row],[Авторы]])/Таблица1[[#This Row],[Количество аффилиаций]]</f>
        <v>1</v>
      </c>
      <c r="H465" s="9" t="s">
        <v>396</v>
      </c>
      <c r="I465" s="10" t="s">
        <v>493</v>
      </c>
      <c r="J465" s="10" t="s">
        <v>494</v>
      </c>
      <c r="K465" s="10">
        <v>1969</v>
      </c>
      <c r="L465" s="10">
        <v>2</v>
      </c>
      <c r="M465" s="10"/>
      <c r="N465" s="10">
        <v>0</v>
      </c>
      <c r="O465" s="10">
        <v>220</v>
      </c>
      <c r="P465" s="12" t="str">
        <f>CONCATENATE(Таблица1[[#This Row],[Ф.И.О.]],"$",Таблица1[[#This Row],[DOI]])</f>
        <v>Непоп Роман Кириллович$10.31857/S2076673422010113</v>
      </c>
      <c r="Q465" s="10">
        <f>SUM(1/(COUNTIF(P:P,Таблица1[[#This Row],[Ф.И.О.+DOI]])))</f>
        <v>1</v>
      </c>
      <c r="R465" s="10">
        <f>SUM(1/(COUNTIF(A:A,Таблица1[[#This Row],[DOI]])))</f>
        <v>0.33333333333333331</v>
      </c>
      <c r="S465" s="9" t="s">
        <v>578</v>
      </c>
      <c r="T465" s="9" t="s">
        <v>779</v>
      </c>
    </row>
    <row r="466" spans="1:20" x14ac:dyDescent="0.25">
      <c r="A466" s="9" t="s">
        <v>161</v>
      </c>
      <c r="B466" s="10" t="s">
        <v>252</v>
      </c>
      <c r="C466" s="10">
        <v>1</v>
      </c>
      <c r="D466" s="10">
        <v>6</v>
      </c>
      <c r="E46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466" s="10">
        <v>1</v>
      </c>
      <c r="G466" s="10">
        <f>((Таблица1[[#This Row],[Балл]]*Таблица1[[#This Row],[Коэфф]])/Таблица1[[#This Row],[Авторы]])/Таблица1[[#This Row],[Количество аффилиаций]]</f>
        <v>2</v>
      </c>
      <c r="H466" s="9" t="s">
        <v>448</v>
      </c>
      <c r="I466" s="10" t="s">
        <v>497</v>
      </c>
      <c r="J466" s="10" t="s">
        <v>492</v>
      </c>
      <c r="K466" s="10">
        <v>1979</v>
      </c>
      <c r="L466" s="10">
        <v>1</v>
      </c>
      <c r="M466" s="10"/>
      <c r="N466" s="10">
        <v>0</v>
      </c>
      <c r="O466" s="10">
        <v>224</v>
      </c>
      <c r="P466" s="12" t="str">
        <f>CONCATENATE(Таблица1[[#This Row],[Ф.И.О.]],"$",Таблица1[[#This Row],[DOI]])</f>
        <v>Овчинников Иван Юрьевич$10.31857/S2076673422010113</v>
      </c>
      <c r="Q466" s="10">
        <f>SUM(1/(COUNTIF(P:P,Таблица1[[#This Row],[Ф.И.О.+DOI]])))</f>
        <v>1</v>
      </c>
      <c r="R466" s="10">
        <f>SUM(1/(COUNTIF(A:A,Таблица1[[#This Row],[DOI]])))</f>
        <v>0.33333333333333331</v>
      </c>
      <c r="S466" s="9" t="s">
        <v>578</v>
      </c>
      <c r="T466" s="9" t="s">
        <v>839</v>
      </c>
    </row>
    <row r="467" spans="1:20" x14ac:dyDescent="0.25">
      <c r="A467" s="9" t="s">
        <v>200</v>
      </c>
      <c r="B467" s="10" t="s">
        <v>250</v>
      </c>
      <c r="C467" s="10">
        <v>1</v>
      </c>
      <c r="D467" s="10">
        <v>2</v>
      </c>
      <c r="E46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67" s="10">
        <v>45</v>
      </c>
      <c r="G467" s="11">
        <f>((Таблица1[[#This Row],[Балл]]*Таблица1[[#This Row],[Коэфф]])/Таблица1[[#This Row],[Авторы]])/Таблица1[[#This Row],[Количество аффилиаций]]</f>
        <v>9</v>
      </c>
      <c r="H467" s="9" t="s">
        <v>432</v>
      </c>
      <c r="I467" s="10" t="s">
        <v>493</v>
      </c>
      <c r="J467" s="10" t="s">
        <v>494</v>
      </c>
      <c r="K467" s="10">
        <v>1987</v>
      </c>
      <c r="L467" s="10">
        <v>2</v>
      </c>
      <c r="M467" s="10"/>
      <c r="N467" s="10">
        <v>0</v>
      </c>
      <c r="O467" s="10">
        <v>215</v>
      </c>
      <c r="P467" s="12" t="str">
        <f>CONCATENATE(Таблица1[[#This Row],[Ф.И.О.]],"$",Таблица1[[#This Row],[DOI]])</f>
        <v>Прокопьев Илья Романович$10.31857/S2686739722010078</v>
      </c>
      <c r="Q467" s="10">
        <f>SUM(1/(COUNTIF(P:P,Таблица1[[#This Row],[Ф.И.О.+DOI]])))</f>
        <v>1</v>
      </c>
      <c r="R467" s="10">
        <f>SUM(1/(COUNTIF(A:A,Таблица1[[#This Row],[DOI]])))</f>
        <v>0.5</v>
      </c>
      <c r="S467" s="9" t="s">
        <v>511</v>
      </c>
      <c r="T467" s="9" t="s">
        <v>825</v>
      </c>
    </row>
    <row r="468" spans="1:20" x14ac:dyDescent="0.25">
      <c r="A468" s="9" t="s">
        <v>200</v>
      </c>
      <c r="B468" s="10" t="s">
        <v>250</v>
      </c>
      <c r="C468" s="10">
        <v>1</v>
      </c>
      <c r="D468" s="10">
        <v>2</v>
      </c>
      <c r="E46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68" s="10">
        <v>45</v>
      </c>
      <c r="G468" s="11">
        <f>((Таблица1[[#This Row],[Балл]]*Таблица1[[#This Row],[Коэфф]])/Таблица1[[#This Row],[Авторы]])/Таблица1[[#This Row],[Количество аффилиаций]]</f>
        <v>18</v>
      </c>
      <c r="H468" s="9" t="s">
        <v>435</v>
      </c>
      <c r="I468" s="10" t="s">
        <v>493</v>
      </c>
      <c r="J468" s="10" t="s">
        <v>494</v>
      </c>
      <c r="K468" s="10">
        <v>1942</v>
      </c>
      <c r="L468" s="10">
        <v>1</v>
      </c>
      <c r="M468" s="10">
        <v>1</v>
      </c>
      <c r="N468" s="10">
        <v>1</v>
      </c>
      <c r="O468" s="10">
        <v>215</v>
      </c>
      <c r="P468" s="12" t="str">
        <f>CONCATENATE(Таблица1[[#This Row],[Ф.И.О.]],"$",Таблица1[[#This Row],[DOI]])</f>
        <v>Широносова Галина Петровна$10.31857/S2686739722010078</v>
      </c>
      <c r="Q468" s="10">
        <f>SUM(1/(COUNTIF(P:P,Таблица1[[#This Row],[Ф.И.О.+DOI]])))</f>
        <v>1</v>
      </c>
      <c r="R468" s="10">
        <f>SUM(1/(COUNTIF(A:A,Таблица1[[#This Row],[DOI]])))</f>
        <v>0.5</v>
      </c>
      <c r="S468" s="9" t="s">
        <v>511</v>
      </c>
      <c r="T468" s="9" t="s">
        <v>825</v>
      </c>
    </row>
    <row r="469" spans="1:20" x14ac:dyDescent="0.25">
      <c r="A469" s="9" t="s">
        <v>110</v>
      </c>
      <c r="B469" s="10" t="s">
        <v>250</v>
      </c>
      <c r="C469" s="10">
        <v>1</v>
      </c>
      <c r="D469" s="10">
        <v>7</v>
      </c>
      <c r="E46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69" s="10">
        <v>45</v>
      </c>
      <c r="G469" s="11">
        <f>((Таблица1[[#This Row],[Балл]]*Таблица1[[#This Row],[Коэфф]])/Таблица1[[#This Row],[Авторы]])/Таблица1[[#This Row],[Количество аффилиаций]]</f>
        <v>5.1428571428571432</v>
      </c>
      <c r="H469" s="9" t="s">
        <v>374</v>
      </c>
      <c r="I469" s="10" t="s">
        <v>497</v>
      </c>
      <c r="J469" s="10" t="s">
        <v>494</v>
      </c>
      <c r="K469" s="10">
        <v>1969</v>
      </c>
      <c r="L469" s="10">
        <v>1</v>
      </c>
      <c r="M469" s="10"/>
      <c r="N469" s="10">
        <v>0</v>
      </c>
      <c r="O469" s="10">
        <v>218</v>
      </c>
      <c r="P469" s="12" t="str">
        <f>CONCATENATE(Таблица1[[#This Row],[Ф.И.О.]],"$",Таблица1[[#This Row],[DOI]])</f>
        <v>Айриянц Евгения Владимировна$10.31857/S268673972202013X</v>
      </c>
      <c r="Q469" s="10">
        <f>SUM(1/(COUNTIF(P:P,Таблица1[[#This Row],[Ф.И.О.+DOI]])))</f>
        <v>1</v>
      </c>
      <c r="R469" s="10">
        <f>SUM(1/(COUNTIF(A:A,Таблица1[[#This Row],[DOI]])))</f>
        <v>0.125</v>
      </c>
      <c r="S469" s="9" t="s">
        <v>511</v>
      </c>
      <c r="T469" s="9" t="s">
        <v>725</v>
      </c>
    </row>
    <row r="470" spans="1:20" x14ac:dyDescent="0.25">
      <c r="A470" s="9" t="s">
        <v>110</v>
      </c>
      <c r="B470" s="10" t="s">
        <v>250</v>
      </c>
      <c r="C470" s="10">
        <v>1</v>
      </c>
      <c r="D470" s="10">
        <v>7</v>
      </c>
      <c r="E47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70" s="10">
        <v>45</v>
      </c>
      <c r="G470" s="11">
        <f>((Таблица1[[#This Row],[Балл]]*Таблица1[[#This Row],[Коэфф]])/Таблица1[[#This Row],[Авторы]])/Таблица1[[#This Row],[Количество аффилиаций]]</f>
        <v>2.5714285714285716</v>
      </c>
      <c r="H470" s="9" t="s">
        <v>375</v>
      </c>
      <c r="I470" s="10" t="s">
        <v>493</v>
      </c>
      <c r="J470" s="10" t="s">
        <v>494</v>
      </c>
      <c r="K470" s="10">
        <v>1983</v>
      </c>
      <c r="L470" s="10">
        <v>2</v>
      </c>
      <c r="M470" s="10"/>
      <c r="N470" s="10">
        <v>0</v>
      </c>
      <c r="O470" s="10">
        <v>218</v>
      </c>
      <c r="P470" s="12" t="str">
        <f>CONCATENATE(Таблица1[[#This Row],[Ф.И.О.]],"$",Таблица1[[#This Row],[DOI]])</f>
        <v>Белянин Дмитрий Константинович$10.31857/S268673972202013X</v>
      </c>
      <c r="Q470" s="10">
        <f>SUM(1/(COUNTIF(P:P,Таблица1[[#This Row],[Ф.И.О.+DOI]])))</f>
        <v>1</v>
      </c>
      <c r="R470" s="10">
        <f>SUM(1/(COUNTIF(A:A,Таблица1[[#This Row],[DOI]])))</f>
        <v>0.125</v>
      </c>
      <c r="S470" s="9" t="s">
        <v>511</v>
      </c>
      <c r="T470" s="9" t="s">
        <v>725</v>
      </c>
    </row>
    <row r="471" spans="1:20" x14ac:dyDescent="0.25">
      <c r="A471" s="9" t="s">
        <v>110</v>
      </c>
      <c r="B471" s="10" t="s">
        <v>250</v>
      </c>
      <c r="C471" s="10">
        <v>1</v>
      </c>
      <c r="D471" s="10">
        <v>7</v>
      </c>
      <c r="E47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71" s="10">
        <v>45</v>
      </c>
      <c r="G471" s="11">
        <f>((Таблица1[[#This Row],[Балл]]*Таблица1[[#This Row],[Коэфф]])/Таблица1[[#This Row],[Авторы]])/Таблица1[[#This Row],[Количество аффилиаций]]</f>
        <v>5.1428571428571432</v>
      </c>
      <c r="H471" s="9" t="s">
        <v>376</v>
      </c>
      <c r="I471" s="10" t="s">
        <v>498</v>
      </c>
      <c r="J471" s="10" t="s">
        <v>490</v>
      </c>
      <c r="K471" s="10">
        <v>1948</v>
      </c>
      <c r="L471" s="10">
        <v>1</v>
      </c>
      <c r="M471" s="10">
        <v>1</v>
      </c>
      <c r="N471" s="10">
        <v>1</v>
      </c>
      <c r="O471" s="10">
        <v>218</v>
      </c>
      <c r="P471" s="12" t="str">
        <f>CONCATENATE(Таблица1[[#This Row],[Ф.И.О.]],"$",Таблица1[[#This Row],[DOI]])</f>
        <v>Жмодик Сергей Михайлович$10.31857/S268673972202013X</v>
      </c>
      <c r="Q471" s="10">
        <f>SUM(1/(COUNTIF(P:P,Таблица1[[#This Row],[Ф.И.О.+DOI]])))</f>
        <v>1</v>
      </c>
      <c r="R471" s="10">
        <f>SUM(1/(COUNTIF(A:A,Таблица1[[#This Row],[DOI]])))</f>
        <v>0.125</v>
      </c>
      <c r="S471" s="9" t="s">
        <v>511</v>
      </c>
      <c r="T471" s="9" t="s">
        <v>725</v>
      </c>
    </row>
    <row r="472" spans="1:20" x14ac:dyDescent="0.25">
      <c r="A472" s="9" t="s">
        <v>110</v>
      </c>
      <c r="B472" s="10" t="s">
        <v>250</v>
      </c>
      <c r="C472" s="10">
        <v>1</v>
      </c>
      <c r="D472" s="10">
        <v>7</v>
      </c>
      <c r="E47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72" s="10">
        <v>45</v>
      </c>
      <c r="G472" s="11">
        <f>((Таблица1[[#This Row],[Балл]]*Таблица1[[#This Row],[Коэфф]])/Таблица1[[#This Row],[Авторы]])/Таблица1[[#This Row],[Количество аффилиаций]]</f>
        <v>5.1428571428571432</v>
      </c>
      <c r="H472" s="9" t="s">
        <v>377</v>
      </c>
      <c r="I472" s="10" t="s">
        <v>497</v>
      </c>
      <c r="J472" s="10" t="s">
        <v>494</v>
      </c>
      <c r="K472" s="10">
        <v>1976</v>
      </c>
      <c r="L472" s="10">
        <v>1</v>
      </c>
      <c r="M472" s="10"/>
      <c r="N472" s="10">
        <v>0</v>
      </c>
      <c r="O472" s="10">
        <v>218</v>
      </c>
      <c r="P472" s="12" t="str">
        <f>CONCATENATE(Таблица1[[#This Row],[Ф.И.О.]],"$",Таблица1[[#This Row],[DOI]])</f>
        <v>Киселева Ольга Николаевна$10.31857/S268673972202013X</v>
      </c>
      <c r="Q472" s="10">
        <f>SUM(1/(COUNTIF(P:P,Таблица1[[#This Row],[Ф.И.О.+DOI]])))</f>
        <v>1</v>
      </c>
      <c r="R472" s="10">
        <f>SUM(1/(COUNTIF(A:A,Таблица1[[#This Row],[DOI]])))</f>
        <v>0.125</v>
      </c>
      <c r="S472" s="9" t="s">
        <v>511</v>
      </c>
      <c r="T472" s="9" t="s">
        <v>725</v>
      </c>
    </row>
    <row r="473" spans="1:20" x14ac:dyDescent="0.25">
      <c r="A473" s="9" t="s">
        <v>110</v>
      </c>
      <c r="B473" s="10" t="s">
        <v>250</v>
      </c>
      <c r="C473" s="10">
        <v>1</v>
      </c>
      <c r="D473" s="10">
        <v>7</v>
      </c>
      <c r="E47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73" s="10">
        <v>45</v>
      </c>
      <c r="G473" s="11">
        <f>((Таблица1[[#This Row],[Балл]]*Таблица1[[#This Row],[Коэфф]])/Таблица1[[#This Row],[Авторы]])/Таблица1[[#This Row],[Количество аффилиаций]]</f>
        <v>5.1428571428571432</v>
      </c>
      <c r="H473" s="9" t="s">
        <v>360</v>
      </c>
      <c r="I473" s="10" t="s">
        <v>493</v>
      </c>
      <c r="J473" s="10" t="s">
        <v>494</v>
      </c>
      <c r="K473" s="10">
        <v>1968</v>
      </c>
      <c r="L473" s="10">
        <v>1</v>
      </c>
      <c r="M473" s="10"/>
      <c r="N473" s="10">
        <v>0</v>
      </c>
      <c r="O473" s="10">
        <v>218</v>
      </c>
      <c r="P473" s="12" t="str">
        <f>CONCATENATE(Таблица1[[#This Row],[Ф.И.О.]],"$",Таблица1[[#This Row],[DOI]])</f>
        <v>Лазарева Елена Владимировна$10.31857/S268673972202013X</v>
      </c>
      <c r="Q473" s="10">
        <f>SUM(1/(COUNTIF(P:P,Таблица1[[#This Row],[Ф.И.О.+DOI]])))</f>
        <v>1</v>
      </c>
      <c r="R473" s="10">
        <f>SUM(1/(COUNTIF(A:A,Таблица1[[#This Row],[DOI]])))</f>
        <v>0.125</v>
      </c>
      <c r="S473" s="9" t="s">
        <v>511</v>
      </c>
      <c r="T473" s="9" t="s">
        <v>725</v>
      </c>
    </row>
    <row r="474" spans="1:20" x14ac:dyDescent="0.25">
      <c r="A474" s="9" t="s">
        <v>110</v>
      </c>
      <c r="B474" s="10" t="s">
        <v>250</v>
      </c>
      <c r="C474" s="10">
        <v>1</v>
      </c>
      <c r="D474" s="10">
        <v>7</v>
      </c>
      <c r="E47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74" s="10">
        <v>45</v>
      </c>
      <c r="G474" s="11">
        <f>((Таблица1[[#This Row],[Балл]]*Таблица1[[#This Row],[Коэфф]])/Таблица1[[#This Row],[Авторы]])/Таблица1[[#This Row],[Количество аффилиаций]]</f>
        <v>5.1428571428571432</v>
      </c>
      <c r="H474" s="9" t="s">
        <v>440</v>
      </c>
      <c r="I474" s="10" t="s">
        <v>497</v>
      </c>
      <c r="J474" s="10" t="s">
        <v>492</v>
      </c>
      <c r="K474" s="10">
        <v>1950</v>
      </c>
      <c r="L474" s="10">
        <v>1</v>
      </c>
      <c r="M474" s="10"/>
      <c r="N474" s="10">
        <v>0</v>
      </c>
      <c r="O474" s="10">
        <v>224</v>
      </c>
      <c r="P474" s="12" t="str">
        <f>CONCATENATE(Таблица1[[#This Row],[Ф.И.О.]],"$",Таблица1[[#This Row],[DOI]])</f>
        <v>Мороз Татьяна Николаевна$10.31857/S268673972202013X</v>
      </c>
      <c r="Q474" s="10">
        <f>SUM(1/(COUNTIF(P:P,Таблица1[[#This Row],[Ф.И.О.+DOI]])))</f>
        <v>1</v>
      </c>
      <c r="R474" s="10">
        <f>SUM(1/(COUNTIF(A:A,Таблица1[[#This Row],[DOI]])))</f>
        <v>0.125</v>
      </c>
      <c r="S474" s="9" t="s">
        <v>511</v>
      </c>
      <c r="T474" s="9" t="s">
        <v>725</v>
      </c>
    </row>
    <row r="475" spans="1:20" x14ac:dyDescent="0.25">
      <c r="A475" s="9" t="s">
        <v>110</v>
      </c>
      <c r="B475" s="10" t="s">
        <v>250</v>
      </c>
      <c r="C475" s="10">
        <v>1</v>
      </c>
      <c r="D475" s="10">
        <v>7</v>
      </c>
      <c r="E47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75" s="10">
        <v>45</v>
      </c>
      <c r="G475" s="11">
        <f>((Таблица1[[#This Row],[Балл]]*Таблица1[[#This Row],[Коэфф]])/Таблица1[[#This Row],[Авторы]])/Таблица1[[#This Row],[Количество аффилиаций]]</f>
        <v>5.1428571428571432</v>
      </c>
      <c r="H475" s="9" t="s">
        <v>343</v>
      </c>
      <c r="I475" s="10" t="s">
        <v>489</v>
      </c>
      <c r="J475" s="10" t="s">
        <v>490</v>
      </c>
      <c r="K475" s="10">
        <v>1961</v>
      </c>
      <c r="L475" s="10">
        <v>1</v>
      </c>
      <c r="M475" s="10"/>
      <c r="N475" s="10">
        <v>0</v>
      </c>
      <c r="O475" s="10">
        <v>775</v>
      </c>
      <c r="P475" s="12" t="str">
        <f>CONCATENATE(Таблица1[[#This Row],[Ф.И.О.]],"$",Таблица1[[#This Row],[DOI]])</f>
        <v>Травин Алексей Валентинович$10.31857/S268673972202013X</v>
      </c>
      <c r="Q475" s="10">
        <f>SUM(1/(COUNTIF(P:P,Таблица1[[#This Row],[Ф.И.О.+DOI]])))</f>
        <v>1</v>
      </c>
      <c r="R475" s="10">
        <f>SUM(1/(COUNTIF(A:A,Таблица1[[#This Row],[DOI]])))</f>
        <v>0.125</v>
      </c>
      <c r="S475" s="9" t="s">
        <v>511</v>
      </c>
      <c r="T475" s="9" t="s">
        <v>725</v>
      </c>
    </row>
    <row r="476" spans="1:20" x14ac:dyDescent="0.25">
      <c r="A476" s="9" t="s">
        <v>110</v>
      </c>
      <c r="B476" s="10" t="s">
        <v>250</v>
      </c>
      <c r="C476" s="10">
        <v>1</v>
      </c>
      <c r="D476" s="10">
        <v>7</v>
      </c>
      <c r="E47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76" s="10">
        <v>45</v>
      </c>
      <c r="G476" s="11">
        <f>((Таблица1[[#This Row],[Балл]]*Таблица1[[#This Row],[Коэфф]])/Таблица1[[#This Row],[Авторы]])/Таблица1[[#This Row],[Количество аффилиаций]]</f>
        <v>5.1428571428571432</v>
      </c>
      <c r="H476" s="9" t="s">
        <v>346</v>
      </c>
      <c r="I476" s="10" t="s">
        <v>493</v>
      </c>
      <c r="J476" s="10" t="s">
        <v>494</v>
      </c>
      <c r="K476" s="10">
        <v>1980</v>
      </c>
      <c r="L476" s="10">
        <v>1</v>
      </c>
      <c r="M476" s="10"/>
      <c r="N476" s="10">
        <v>0</v>
      </c>
      <c r="O476" s="10">
        <v>775</v>
      </c>
      <c r="P476" s="12" t="str">
        <f>CONCATENATE(Таблица1[[#This Row],[Ф.И.О.]],"$",Таблица1[[#This Row],[DOI]])</f>
        <v>Юдин Денис Сергеевич$10.31857/S268673972202013X</v>
      </c>
      <c r="Q476" s="10">
        <f>SUM(1/(COUNTIF(P:P,Таблица1[[#This Row],[Ф.И.О.+DOI]])))</f>
        <v>1</v>
      </c>
      <c r="R476" s="10">
        <f>SUM(1/(COUNTIF(A:A,Таблица1[[#This Row],[DOI]])))</f>
        <v>0.125</v>
      </c>
      <c r="S476" s="9" t="s">
        <v>511</v>
      </c>
      <c r="T476" s="9" t="s">
        <v>725</v>
      </c>
    </row>
    <row r="477" spans="1:20" x14ac:dyDescent="0.25">
      <c r="A477" s="9" t="s">
        <v>237</v>
      </c>
      <c r="B477" s="10" t="s">
        <v>250</v>
      </c>
      <c r="C477" s="10">
        <v>1</v>
      </c>
      <c r="D477" s="10">
        <v>6</v>
      </c>
      <c r="E47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77" s="10">
        <v>45</v>
      </c>
      <c r="G477" s="11">
        <f>((Таблица1[[#This Row],[Балл]]*Таблица1[[#This Row],[Коэфф]])/Таблица1[[#This Row],[Авторы]])/Таблица1[[#This Row],[Количество аффилиаций]]</f>
        <v>6</v>
      </c>
      <c r="H477" s="9" t="s">
        <v>477</v>
      </c>
      <c r="I477" s="10" t="s">
        <v>493</v>
      </c>
      <c r="J477" s="10" t="s">
        <v>494</v>
      </c>
      <c r="K477" s="10">
        <v>1961</v>
      </c>
      <c r="L477" s="10">
        <v>1</v>
      </c>
      <c r="M477" s="10"/>
      <c r="N477" s="10">
        <v>0</v>
      </c>
      <c r="O477" s="10">
        <v>212</v>
      </c>
      <c r="P477" s="12" t="str">
        <f>CONCATENATE(Таблица1[[#This Row],[Ф.И.О.]],"$",Таблица1[[#This Row],[DOI]])</f>
        <v>Зиновьев Сергей Валентинович$10.31857/S2686739722030094</v>
      </c>
      <c r="Q477" s="10">
        <f>SUM(1/(COUNTIF(P:P,Таблица1[[#This Row],[Ф.И.О.+DOI]])))</f>
        <v>1</v>
      </c>
      <c r="R477" s="10">
        <f>SUM(1/(COUNTIF(A:A,Таблица1[[#This Row],[DOI]])))</f>
        <v>0.5</v>
      </c>
      <c r="S477" s="9" t="s">
        <v>511</v>
      </c>
      <c r="T477" s="9" t="s">
        <v>877</v>
      </c>
    </row>
    <row r="478" spans="1:20" x14ac:dyDescent="0.25">
      <c r="A478" s="9" t="s">
        <v>237</v>
      </c>
      <c r="B478" s="10" t="s">
        <v>250</v>
      </c>
      <c r="C478" s="10">
        <v>1</v>
      </c>
      <c r="D478" s="10">
        <v>6</v>
      </c>
      <c r="E47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78" s="10">
        <v>45</v>
      </c>
      <c r="G478" s="11">
        <f>((Таблица1[[#This Row],[Балл]]*Таблица1[[#This Row],[Коэфф]])/Таблица1[[#This Row],[Авторы]])/Таблица1[[#This Row],[Количество аффилиаций]]</f>
        <v>6</v>
      </c>
      <c r="H478" s="9" t="s">
        <v>467</v>
      </c>
      <c r="I478" s="10" t="s">
        <v>489</v>
      </c>
      <c r="J478" s="10" t="s">
        <v>490</v>
      </c>
      <c r="K478" s="10">
        <v>1935</v>
      </c>
      <c r="L478" s="10">
        <v>1</v>
      </c>
      <c r="M478" s="10"/>
      <c r="N478" s="10">
        <v>0</v>
      </c>
      <c r="O478" s="10">
        <v>212</v>
      </c>
      <c r="P478" s="12" t="str">
        <f>CONCATENATE(Таблица1[[#This Row],[Ф.И.О.]],"$",Таблица1[[#This Row],[DOI]])</f>
        <v>Ножкин Александр Дмитриевич$10.31857/S2686739722030094</v>
      </c>
      <c r="Q478" s="10">
        <f>SUM(1/(COUNTIF(P:P,Таблица1[[#This Row],[Ф.И.О.+DOI]])))</f>
        <v>1</v>
      </c>
      <c r="R478" s="10">
        <f>SUM(1/(COUNTIF(A:A,Таблица1[[#This Row],[DOI]])))</f>
        <v>0.5</v>
      </c>
      <c r="S478" s="9" t="s">
        <v>511</v>
      </c>
      <c r="T478" s="9" t="s">
        <v>877</v>
      </c>
    </row>
    <row r="479" spans="1:20" x14ac:dyDescent="0.25">
      <c r="A479" s="9" t="s">
        <v>111</v>
      </c>
      <c r="B479" s="10" t="s">
        <v>250</v>
      </c>
      <c r="C479" s="10">
        <v>1</v>
      </c>
      <c r="D479" s="10">
        <v>3</v>
      </c>
      <c r="E47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79" s="10">
        <v>45</v>
      </c>
      <c r="G479" s="11">
        <f>((Таблица1[[#This Row],[Балл]]*Таблица1[[#This Row],[Коэфф]])/Таблица1[[#This Row],[Авторы]])/Таблица1[[#This Row],[Количество аффилиаций]]</f>
        <v>12</v>
      </c>
      <c r="H479" s="9" t="s">
        <v>343</v>
      </c>
      <c r="I479" s="10" t="s">
        <v>489</v>
      </c>
      <c r="J479" s="10" t="s">
        <v>490</v>
      </c>
      <c r="K479" s="10">
        <v>1961</v>
      </c>
      <c r="L479" s="10">
        <v>1</v>
      </c>
      <c r="M479" s="10"/>
      <c r="N479" s="10">
        <v>0</v>
      </c>
      <c r="O479" s="10">
        <v>775</v>
      </c>
      <c r="P479" s="12" t="str">
        <f>CONCATENATE(Таблица1[[#This Row],[Ф.И.О.]],"$",Таблица1[[#This Row],[DOI]])</f>
        <v>Травин Алексей Валентинович$10.31857/S2686739722601016</v>
      </c>
      <c r="Q479" s="10">
        <f>SUM(1/(COUNTIF(P:P,Таблица1[[#This Row],[Ф.И.О.+DOI]])))</f>
        <v>1</v>
      </c>
      <c r="R479" s="10">
        <f>SUM(1/(COUNTIF(A:A,Таблица1[[#This Row],[DOI]])))</f>
        <v>1</v>
      </c>
      <c r="S479" s="9" t="s">
        <v>511</v>
      </c>
      <c r="T479" s="9" t="s">
        <v>726</v>
      </c>
    </row>
    <row r="480" spans="1:20" x14ac:dyDescent="0.25">
      <c r="A480" s="9" t="s">
        <v>201</v>
      </c>
      <c r="B480" s="10" t="s">
        <v>250</v>
      </c>
      <c r="C480" s="10">
        <v>1</v>
      </c>
      <c r="D480" s="10">
        <v>4</v>
      </c>
      <c r="E48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80" s="10">
        <v>45</v>
      </c>
      <c r="G480" s="11">
        <f>((Таблица1[[#This Row],[Балл]]*Таблица1[[#This Row],[Коэфф]])/Таблица1[[#This Row],[Авторы]])/Таблица1[[#This Row],[Количество аффилиаций]]</f>
        <v>9</v>
      </c>
      <c r="H480" s="9" t="s">
        <v>427</v>
      </c>
      <c r="I480" s="10" t="s">
        <v>493</v>
      </c>
      <c r="J480" s="10" t="s">
        <v>494</v>
      </c>
      <c r="K480" s="10">
        <v>1975</v>
      </c>
      <c r="L480" s="10">
        <v>1</v>
      </c>
      <c r="M480" s="10">
        <v>1</v>
      </c>
      <c r="N480" s="10">
        <v>1</v>
      </c>
      <c r="O480" s="10">
        <v>451</v>
      </c>
      <c r="P480" s="12" t="str">
        <f>CONCATENATE(Таблица1[[#This Row],[Ф.И.О.]],"$",Таблица1[[#This Row],[DOI]])</f>
        <v>Головин Александр Викторович$10.31857/S2686739722601491</v>
      </c>
      <c r="Q480" s="10">
        <f>SUM(1/(COUNTIF(P:P,Таблица1[[#This Row],[Ф.И.О.+DOI]])))</f>
        <v>1</v>
      </c>
      <c r="R480" s="10">
        <f>SUM(1/(COUNTIF(A:A,Таблица1[[#This Row],[DOI]])))</f>
        <v>0.5</v>
      </c>
      <c r="S480" s="9" t="s">
        <v>511</v>
      </c>
      <c r="T480" s="9" t="s">
        <v>826</v>
      </c>
    </row>
    <row r="481" spans="1:20" x14ac:dyDescent="0.25">
      <c r="A481" s="9" t="s">
        <v>201</v>
      </c>
      <c r="B481" s="10" t="s">
        <v>250</v>
      </c>
      <c r="C481" s="10">
        <v>1</v>
      </c>
      <c r="D481" s="10">
        <v>4</v>
      </c>
      <c r="E48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81" s="10">
        <v>45</v>
      </c>
      <c r="G481" s="11">
        <f>((Таблица1[[#This Row],[Балл]]*Таблица1[[#This Row],[Коэфф]])/Таблица1[[#This Row],[Авторы]])/Таблица1[[#This Row],[Количество аффилиаций]]</f>
        <v>9</v>
      </c>
      <c r="H481" s="9" t="s">
        <v>436</v>
      </c>
      <c r="I481" s="10" t="s">
        <v>491</v>
      </c>
      <c r="J481" s="10" t="s">
        <v>492</v>
      </c>
      <c r="K481" s="10">
        <v>1997</v>
      </c>
      <c r="L481" s="10">
        <v>1</v>
      </c>
      <c r="M481" s="10"/>
      <c r="N481" s="10">
        <v>0</v>
      </c>
      <c r="O481" s="10">
        <v>452</v>
      </c>
      <c r="P481" s="12" t="str">
        <f>CONCATENATE(Таблица1[[#This Row],[Ф.И.О.]],"$",Таблица1[[#This Row],[DOI]])</f>
        <v>Соловьев Константин Андреевич$10.31857/S2686739722601491</v>
      </c>
      <c r="Q481" s="10">
        <f>SUM(1/(COUNTIF(P:P,Таблица1[[#This Row],[Ф.И.О.+DOI]])))</f>
        <v>1</v>
      </c>
      <c r="R481" s="10">
        <f>SUM(1/(COUNTIF(A:A,Таблица1[[#This Row],[DOI]])))</f>
        <v>0.5</v>
      </c>
      <c r="S481" s="9" t="s">
        <v>511</v>
      </c>
      <c r="T481" s="9" t="s">
        <v>826</v>
      </c>
    </row>
    <row r="482" spans="1:20" x14ac:dyDescent="0.25">
      <c r="A482" s="13" t="s">
        <v>890</v>
      </c>
      <c r="B482" s="10" t="s">
        <v>250</v>
      </c>
      <c r="C482" s="10">
        <v>1</v>
      </c>
      <c r="D482" s="10">
        <v>6</v>
      </c>
      <c r="E48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82" s="10">
        <v>45</v>
      </c>
      <c r="G482" s="11">
        <f>((Таблица1[[#This Row],[Балл]]*Таблица1[[#This Row],[Коэфф]])/Таблица1[[#This Row],[Авторы]])/Таблица1[[#This Row],[Количество аффилиаций]]</f>
        <v>6</v>
      </c>
      <c r="H482" s="9" t="s">
        <v>336</v>
      </c>
      <c r="I482" s="10" t="s">
        <v>495</v>
      </c>
      <c r="J482" s="10" t="s">
        <v>492</v>
      </c>
      <c r="K482" s="10">
        <v>1998</v>
      </c>
      <c r="L482" s="10">
        <v>1</v>
      </c>
      <c r="M482" s="10"/>
      <c r="N482" s="10">
        <v>0</v>
      </c>
      <c r="O482" s="10">
        <v>453</v>
      </c>
      <c r="P482" s="12" t="str">
        <f>CONCATENATE(Таблица1[[#This Row],[Ф.И.О.]],"$",Таблица1[[#This Row],[DOI]])</f>
        <v>Ильин Андрей Александрович$10.31857/S2686739722602393</v>
      </c>
      <c r="Q482" s="10">
        <f>SUM(1/(COUNTIF(P:P,Таблица1[[#This Row],[Ф.И.О.+DOI]])))</f>
        <v>1</v>
      </c>
      <c r="R482" s="10">
        <f>SUM(1/(COUNTIF(A:A,Таблица1[[#This Row],[DOI]])))</f>
        <v>0.25</v>
      </c>
      <c r="S482" s="9" t="s">
        <v>511</v>
      </c>
      <c r="T482" s="9" t="s">
        <v>706</v>
      </c>
    </row>
    <row r="483" spans="1:20" x14ac:dyDescent="0.25">
      <c r="A483" s="13" t="s">
        <v>890</v>
      </c>
      <c r="B483" s="10" t="s">
        <v>250</v>
      </c>
      <c r="C483" s="10">
        <v>1</v>
      </c>
      <c r="D483" s="10">
        <v>6</v>
      </c>
      <c r="E48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83" s="10">
        <v>45</v>
      </c>
      <c r="G483" s="11">
        <f>((Таблица1[[#This Row],[Балл]]*Таблица1[[#This Row],[Коэфф]])/Таблица1[[#This Row],[Авторы]])/Таблица1[[#This Row],[Количество аффилиаций]]</f>
        <v>6</v>
      </c>
      <c r="H483" s="9" t="s">
        <v>337</v>
      </c>
      <c r="I483" s="10" t="s">
        <v>497</v>
      </c>
      <c r="J483" s="10" t="s">
        <v>492</v>
      </c>
      <c r="K483" s="10">
        <v>1990</v>
      </c>
      <c r="L483" s="10">
        <v>1</v>
      </c>
      <c r="M483" s="10"/>
      <c r="N483" s="10">
        <v>0</v>
      </c>
      <c r="O483" s="10">
        <v>453</v>
      </c>
      <c r="P483" s="12" t="str">
        <f>CONCATENATE(Таблица1[[#This Row],[Ф.И.О.]],"$",Таблица1[[#This Row],[DOI]])</f>
        <v>Колесниченко Мария Владимировна$10.31857/S2686739722602393</v>
      </c>
      <c r="Q483" s="10">
        <f>SUM(1/(COUNTIF(P:P,Таблица1[[#This Row],[Ф.И.О.+DOI]])))</f>
        <v>1</v>
      </c>
      <c r="R483" s="10">
        <f>SUM(1/(COUNTIF(A:A,Таблица1[[#This Row],[DOI]])))</f>
        <v>0.25</v>
      </c>
      <c r="S483" s="9" t="s">
        <v>511</v>
      </c>
      <c r="T483" s="9" t="s">
        <v>706</v>
      </c>
    </row>
    <row r="484" spans="1:20" x14ac:dyDescent="0.25">
      <c r="A484" s="13" t="s">
        <v>890</v>
      </c>
      <c r="B484" s="10" t="s">
        <v>250</v>
      </c>
      <c r="C484" s="10">
        <v>1</v>
      </c>
      <c r="D484" s="10">
        <v>6</v>
      </c>
      <c r="E48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84" s="10">
        <v>45</v>
      </c>
      <c r="G484" s="11">
        <f>((Таблица1[[#This Row],[Балл]]*Таблица1[[#This Row],[Коэфф]])/Таблица1[[#This Row],[Авторы]])/Таблица1[[#This Row],[Количество аффилиаций]]</f>
        <v>3</v>
      </c>
      <c r="H484" s="9" t="s">
        <v>330</v>
      </c>
      <c r="I484" s="10" t="s">
        <v>493</v>
      </c>
      <c r="J484" s="10" t="s">
        <v>494</v>
      </c>
      <c r="K484" s="10">
        <v>1976</v>
      </c>
      <c r="L484" s="10">
        <v>2</v>
      </c>
      <c r="M484" s="10"/>
      <c r="N484" s="10">
        <v>0</v>
      </c>
      <c r="O484" s="10">
        <v>453</v>
      </c>
      <c r="P484" s="12" t="str">
        <f>CONCATENATE(Таблица1[[#This Row],[Ф.И.О.]],"$",Таблица1[[#This Row],[DOI]])</f>
        <v>Рагозин Алексей Львович$10.31857/S2686739722602393</v>
      </c>
      <c r="Q484" s="10">
        <f>SUM(1/(COUNTIF(P:P,Таблица1[[#This Row],[Ф.И.О.+DOI]])))</f>
        <v>1</v>
      </c>
      <c r="R484" s="10">
        <f>SUM(1/(COUNTIF(A:A,Таблица1[[#This Row],[DOI]])))</f>
        <v>0.25</v>
      </c>
      <c r="S484" s="9" t="s">
        <v>511</v>
      </c>
      <c r="T484" s="9" t="s">
        <v>706</v>
      </c>
    </row>
    <row r="485" spans="1:20" x14ac:dyDescent="0.25">
      <c r="A485" s="13" t="s">
        <v>890</v>
      </c>
      <c r="B485" s="10" t="s">
        <v>250</v>
      </c>
      <c r="C485" s="10">
        <v>1</v>
      </c>
      <c r="D485" s="10">
        <v>6</v>
      </c>
      <c r="E48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85" s="10">
        <v>45</v>
      </c>
      <c r="G485" s="11">
        <f>((Таблица1[[#This Row],[Балл]]*Таблица1[[#This Row],[Коэфф]])/Таблица1[[#This Row],[Авторы]])/Таблица1[[#This Row],[Количество аффилиаций]]</f>
        <v>3</v>
      </c>
      <c r="H485" s="9" t="s">
        <v>331</v>
      </c>
      <c r="I485" s="10" t="s">
        <v>498</v>
      </c>
      <c r="J485" s="10" t="s">
        <v>490</v>
      </c>
      <c r="K485" s="10">
        <v>1949</v>
      </c>
      <c r="L485" s="10">
        <v>2</v>
      </c>
      <c r="M485" s="10">
        <v>1</v>
      </c>
      <c r="N485" s="10">
        <v>1</v>
      </c>
      <c r="O485" s="10">
        <v>453</v>
      </c>
      <c r="P485" s="12" t="str">
        <f>CONCATENATE(Таблица1[[#This Row],[Ф.И.О.]],"$",Таблица1[[#This Row],[DOI]])</f>
        <v>Шацкий Владислав Станиславович$10.31857/S2686739722602393</v>
      </c>
      <c r="Q485" s="10">
        <f>SUM(1/(COUNTIF(P:P,Таблица1[[#This Row],[Ф.И.О.+DOI]])))</f>
        <v>1</v>
      </c>
      <c r="R485" s="10">
        <f>SUM(1/(COUNTIF(A:A,Таблица1[[#This Row],[DOI]])))</f>
        <v>0.25</v>
      </c>
      <c r="S485" s="9" t="s">
        <v>511</v>
      </c>
      <c r="T485" s="9" t="s">
        <v>706</v>
      </c>
    </row>
    <row r="486" spans="1:20" x14ac:dyDescent="0.25">
      <c r="A486" s="14" t="s">
        <v>891</v>
      </c>
      <c r="B486" s="10" t="s">
        <v>250</v>
      </c>
      <c r="C486" s="10">
        <v>1</v>
      </c>
      <c r="D486" s="10">
        <v>5</v>
      </c>
      <c r="E48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86" s="10">
        <v>45</v>
      </c>
      <c r="G486" s="11">
        <f>((Таблица1[[#This Row],[Балл]]*Таблица1[[#This Row],[Коэфф]])/Таблица1[[#This Row],[Авторы]])/Таблица1[[#This Row],[Количество аффилиаций]]</f>
        <v>7.2</v>
      </c>
      <c r="H486" s="9" t="s">
        <v>931</v>
      </c>
      <c r="I486" s="10" t="s">
        <v>493</v>
      </c>
      <c r="J486" s="10" t="s">
        <v>490</v>
      </c>
      <c r="K486" s="10">
        <v>1984</v>
      </c>
      <c r="L486" s="10">
        <v>1</v>
      </c>
      <c r="M486" s="10">
        <v>1</v>
      </c>
      <c r="N486" s="10">
        <v>1</v>
      </c>
      <c r="O486" s="10">
        <v>453</v>
      </c>
      <c r="P486" s="12" t="str">
        <f>CONCATENATE(Таблица1[[#This Row],[Ф.И.О.]],"$",Таблица1[[#This Row],[DOI]])</f>
        <v>Баталева Юлия Владиславна$10.31857/S2686739722602642</v>
      </c>
      <c r="Q486" s="10">
        <f>SUM(1/(COUNTIF(P:P,Таблица1[[#This Row],[Ф.И.О.+DOI]])))</f>
        <v>1</v>
      </c>
      <c r="R486" s="10">
        <f>SUM(1/(COUNTIF(A:A,Таблица1[[#This Row],[DOI]])))</f>
        <v>0.2</v>
      </c>
      <c r="S486" s="9" t="s">
        <v>511</v>
      </c>
      <c r="T486" s="9" t="s">
        <v>707</v>
      </c>
    </row>
    <row r="487" spans="1:20" x14ac:dyDescent="0.25">
      <c r="A487" s="14" t="s">
        <v>891</v>
      </c>
      <c r="B487" s="10" t="s">
        <v>250</v>
      </c>
      <c r="C487" s="10">
        <v>1</v>
      </c>
      <c r="D487" s="10">
        <v>5</v>
      </c>
      <c r="E48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87" s="10">
        <v>45</v>
      </c>
      <c r="G487" s="11">
        <f>((Таблица1[[#This Row],[Балл]]*Таблица1[[#This Row],[Коэфф]])/Таблица1[[#This Row],[Авторы]])/Таблица1[[#This Row],[Количество аффилиаций]]</f>
        <v>7.2</v>
      </c>
      <c r="H487" s="9" t="s">
        <v>340</v>
      </c>
      <c r="I487" s="10" t="s">
        <v>493</v>
      </c>
      <c r="J487" s="10" t="s">
        <v>494</v>
      </c>
      <c r="K487" s="10">
        <v>1960</v>
      </c>
      <c r="L487" s="10">
        <v>1</v>
      </c>
      <c r="M487" s="10"/>
      <c r="N487" s="10">
        <v>0</v>
      </c>
      <c r="O487" s="10">
        <v>453</v>
      </c>
      <c r="P487" s="12" t="str">
        <f>CONCATENATE(Таблица1[[#This Row],[Ф.И.О.]],"$",Таблица1[[#This Row],[DOI]])</f>
        <v>Борздов Юрий Михайлович$10.31857/S2686739722602642</v>
      </c>
      <c r="Q487" s="10">
        <f>SUM(1/(COUNTIF(P:P,Таблица1[[#This Row],[Ф.И.О.+DOI]])))</f>
        <v>1</v>
      </c>
      <c r="R487" s="10">
        <f>SUM(1/(COUNTIF(A:A,Таблица1[[#This Row],[DOI]])))</f>
        <v>0.2</v>
      </c>
      <c r="S487" s="9" t="s">
        <v>511</v>
      </c>
      <c r="T487" s="9" t="s">
        <v>707</v>
      </c>
    </row>
    <row r="488" spans="1:20" x14ac:dyDescent="0.25">
      <c r="A488" s="14" t="s">
        <v>891</v>
      </c>
      <c r="B488" s="10" t="s">
        <v>250</v>
      </c>
      <c r="C488" s="10">
        <v>1</v>
      </c>
      <c r="D488" s="10">
        <v>5</v>
      </c>
      <c r="E48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88" s="10">
        <v>45</v>
      </c>
      <c r="G488" s="11">
        <f>((Таблица1[[#This Row],[Балл]]*Таблица1[[#This Row],[Коэфф]])/Таблица1[[#This Row],[Авторы]])/Таблица1[[#This Row],[Количество аффилиаций]]</f>
        <v>7.2</v>
      </c>
      <c r="H488" s="9" t="s">
        <v>339</v>
      </c>
      <c r="I488" s="10" t="s">
        <v>497</v>
      </c>
      <c r="J488" s="10" t="s">
        <v>492</v>
      </c>
      <c r="K488" s="10">
        <v>1993</v>
      </c>
      <c r="L488" s="10">
        <v>1</v>
      </c>
      <c r="M488" s="10"/>
      <c r="N488" s="10">
        <v>0</v>
      </c>
      <c r="O488" s="10">
        <v>453</v>
      </c>
      <c r="P488" s="12" t="str">
        <f>CONCATENATE(Таблица1[[#This Row],[Ф.И.О.]],"$",Таблица1[[#This Row],[DOI]])</f>
        <v>Здроков Евгений Владимирович$10.31857/S2686739722602642</v>
      </c>
      <c r="Q488" s="10">
        <f>SUM(1/(COUNTIF(P:P,Таблица1[[#This Row],[Ф.И.О.+DOI]])))</f>
        <v>1</v>
      </c>
      <c r="R488" s="10">
        <f>SUM(1/(COUNTIF(A:A,Таблица1[[#This Row],[DOI]])))</f>
        <v>0.2</v>
      </c>
      <c r="S488" s="9" t="s">
        <v>511</v>
      </c>
      <c r="T488" s="9" t="s">
        <v>707</v>
      </c>
    </row>
    <row r="489" spans="1:20" x14ac:dyDescent="0.25">
      <c r="A489" s="14" t="s">
        <v>891</v>
      </c>
      <c r="B489" s="10" t="s">
        <v>250</v>
      </c>
      <c r="C489" s="10">
        <v>1</v>
      </c>
      <c r="D489" s="10">
        <v>5</v>
      </c>
      <c r="E48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89" s="10">
        <v>45</v>
      </c>
      <c r="G489" s="11">
        <f>((Таблица1[[#This Row],[Балл]]*Таблица1[[#This Row],[Коэфф]])/Таблица1[[#This Row],[Авторы]])/Таблица1[[#This Row],[Количество аффилиаций]]</f>
        <v>7.2</v>
      </c>
      <c r="H489" s="9" t="s">
        <v>333</v>
      </c>
      <c r="I489" s="10" t="s">
        <v>497</v>
      </c>
      <c r="J489" s="10" t="s">
        <v>490</v>
      </c>
      <c r="K489" s="10">
        <v>1956</v>
      </c>
      <c r="L489" s="10">
        <v>1</v>
      </c>
      <c r="M489" s="10"/>
      <c r="N489" s="10">
        <v>0</v>
      </c>
      <c r="O489" s="10">
        <v>453</v>
      </c>
      <c r="P489" s="12" t="str">
        <f>CONCATENATE(Таблица1[[#This Row],[Ф.И.О.]],"$",Таблица1[[#This Row],[DOI]])</f>
        <v>Пальянов Юрий Николаевич$10.31857/S2686739722602642</v>
      </c>
      <c r="Q489" s="10">
        <f>SUM(1/(COUNTIF(P:P,Таблица1[[#This Row],[Ф.И.О.+DOI]])))</f>
        <v>1</v>
      </c>
      <c r="R489" s="10">
        <f>SUM(1/(COUNTIF(A:A,Таблица1[[#This Row],[DOI]])))</f>
        <v>0.2</v>
      </c>
      <c r="S489" s="9" t="s">
        <v>511</v>
      </c>
      <c r="T489" s="9" t="s">
        <v>707</v>
      </c>
    </row>
    <row r="490" spans="1:20" x14ac:dyDescent="0.25">
      <c r="A490" s="14" t="s">
        <v>891</v>
      </c>
      <c r="B490" s="10" t="s">
        <v>250</v>
      </c>
      <c r="C490" s="10">
        <v>1</v>
      </c>
      <c r="D490" s="10">
        <v>5</v>
      </c>
      <c r="E49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90" s="10">
        <v>45</v>
      </c>
      <c r="G490" s="11">
        <f>((Таблица1[[#This Row],[Балл]]*Таблица1[[#This Row],[Коэфф]])/Таблица1[[#This Row],[Авторы]])/Таблица1[[#This Row],[Количество аффилиаций]]</f>
        <v>7.2</v>
      </c>
      <c r="H490" s="9" t="s">
        <v>338</v>
      </c>
      <c r="I490" s="10" t="s">
        <v>495</v>
      </c>
      <c r="J490" s="10" t="s">
        <v>492</v>
      </c>
      <c r="K490" s="10">
        <v>1999</v>
      </c>
      <c r="L490" s="10">
        <v>1</v>
      </c>
      <c r="M490" s="10"/>
      <c r="N490" s="10">
        <v>0</v>
      </c>
      <c r="O490" s="10">
        <v>453</v>
      </c>
      <c r="P490" s="12" t="str">
        <f>CONCATENATE(Таблица1[[#This Row],[Ф.И.О.]],"$",Таблица1[[#This Row],[DOI]])</f>
        <v>Фурман Ольга Владимировна$10.31857/S2686739722602642</v>
      </c>
      <c r="Q490" s="10">
        <f>SUM(1/(COUNTIF(P:P,Таблица1[[#This Row],[Ф.И.О.+DOI]])))</f>
        <v>1</v>
      </c>
      <c r="R490" s="10">
        <f>SUM(1/(COUNTIF(A:A,Таблица1[[#This Row],[DOI]])))</f>
        <v>0.2</v>
      </c>
      <c r="S490" s="9" t="s">
        <v>511</v>
      </c>
      <c r="T490" s="9" t="s">
        <v>707</v>
      </c>
    </row>
    <row r="491" spans="1:20" x14ac:dyDescent="0.25">
      <c r="A491" s="9" t="s">
        <v>138</v>
      </c>
      <c r="B491" s="10" t="s">
        <v>250</v>
      </c>
      <c r="C491" s="10">
        <v>1</v>
      </c>
      <c r="D491" s="10">
        <v>7</v>
      </c>
      <c r="E49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91" s="10">
        <v>45</v>
      </c>
      <c r="G491" s="11">
        <f>((Таблица1[[#This Row],[Балл]]*Таблица1[[#This Row],[Коэфф]])/Таблица1[[#This Row],[Авторы]])/Таблица1[[#This Row],[Количество аффилиаций]]</f>
        <v>5.1428571428571432</v>
      </c>
      <c r="H491" s="9" t="s">
        <v>363</v>
      </c>
      <c r="I491" s="10" t="s">
        <v>489</v>
      </c>
      <c r="J491" s="10" t="s">
        <v>490</v>
      </c>
      <c r="K491" s="10">
        <v>1954</v>
      </c>
      <c r="L491" s="10">
        <v>1</v>
      </c>
      <c r="M491" s="10"/>
      <c r="N491" s="10">
        <v>0</v>
      </c>
      <c r="O491" s="10">
        <v>216</v>
      </c>
      <c r="P491" s="12" t="str">
        <f>CONCATENATE(Таблица1[[#This Row],[Ф.И.О.]],"$",Таблица1[[#This Row],[DOI]])</f>
        <v>Леонова Галина Александровна$10.31857/S2686739722700037</v>
      </c>
      <c r="Q491" s="10">
        <f>SUM(1/(COUNTIF(P:P,Таблица1[[#This Row],[Ф.И.О.+DOI]])))</f>
        <v>1</v>
      </c>
      <c r="R491" s="10">
        <f>SUM(1/(COUNTIF(A:A,Таблица1[[#This Row],[DOI]])))</f>
        <v>0.5</v>
      </c>
      <c r="S491" s="9" t="s">
        <v>511</v>
      </c>
      <c r="T491" s="9" t="s">
        <v>756</v>
      </c>
    </row>
    <row r="492" spans="1:20" x14ac:dyDescent="0.25">
      <c r="A492" s="9" t="s">
        <v>138</v>
      </c>
      <c r="B492" s="10" t="s">
        <v>250</v>
      </c>
      <c r="C492" s="10">
        <v>1</v>
      </c>
      <c r="D492" s="10">
        <v>7</v>
      </c>
      <c r="E49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492" s="10">
        <v>45</v>
      </c>
      <c r="G492" s="11">
        <f>((Таблица1[[#This Row],[Балл]]*Таблица1[[#This Row],[Коэфф]])/Таблица1[[#This Row],[Авторы]])/Таблица1[[#This Row],[Количество аффилиаций]]</f>
        <v>5.1428571428571432</v>
      </c>
      <c r="H492" s="9" t="s">
        <v>364</v>
      </c>
      <c r="I492" s="10" t="s">
        <v>493</v>
      </c>
      <c r="J492" s="10" t="s">
        <v>494</v>
      </c>
      <c r="K492" s="10">
        <v>1984</v>
      </c>
      <c r="L492" s="10">
        <v>1</v>
      </c>
      <c r="M492" s="10"/>
      <c r="N492" s="10">
        <v>0</v>
      </c>
      <c r="O492" s="10">
        <v>216</v>
      </c>
      <c r="P492" s="12" t="str">
        <f>CONCATENATE(Таблица1[[#This Row],[Ф.И.О.]],"$",Таблица1[[#This Row],[DOI]])</f>
        <v>Мальцев Антон Евгеньевич$10.31857/S2686739722700037</v>
      </c>
      <c r="Q492" s="10">
        <f>SUM(1/(COUNTIF(P:P,Таблица1[[#This Row],[Ф.И.О.+DOI]])))</f>
        <v>1</v>
      </c>
      <c r="R492" s="10">
        <f>SUM(1/(COUNTIF(A:A,Таблица1[[#This Row],[DOI]])))</f>
        <v>0.5</v>
      </c>
      <c r="S492" s="9" t="s">
        <v>511</v>
      </c>
      <c r="T492" s="9" t="s">
        <v>756</v>
      </c>
    </row>
    <row r="493" spans="1:20" x14ac:dyDescent="0.25">
      <c r="A493" s="9" t="s">
        <v>139</v>
      </c>
      <c r="B493" s="10" t="s">
        <v>254</v>
      </c>
      <c r="C493" s="10"/>
      <c r="D493" s="10">
        <v>4</v>
      </c>
      <c r="E49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93" s="10">
        <v>1</v>
      </c>
      <c r="G493" s="10">
        <f>((Таблица1[[#This Row],[Балл]]*Таблица1[[#This Row],[Коэфф]])/Таблица1[[#This Row],[Авторы]])/Таблица1[[#This Row],[Количество аффилиаций]]</f>
        <v>1.75</v>
      </c>
      <c r="H493" s="9" t="s">
        <v>384</v>
      </c>
      <c r="I493" s="10" t="s">
        <v>491</v>
      </c>
      <c r="J493" s="10" t="s">
        <v>492</v>
      </c>
      <c r="K493" s="10">
        <v>1996</v>
      </c>
      <c r="L493" s="10">
        <v>1</v>
      </c>
      <c r="M493" s="10"/>
      <c r="N493" s="10">
        <v>0</v>
      </c>
      <c r="O493" s="10">
        <v>218</v>
      </c>
      <c r="P493" s="12" t="str">
        <f>CONCATENATE(Таблица1[[#This Row],[Ф.И.О.]],"$",Таблица1[[#This Row],[DOI]])</f>
        <v>Малов Виктор Игоревич$10.31951/2658-3518-2022-A-3-1262</v>
      </c>
      <c r="Q493" s="10">
        <f>SUM(1/(COUNTIF(P:P,Таблица1[[#This Row],[Ф.И.О.+DOI]])))</f>
        <v>1</v>
      </c>
      <c r="R493" s="10">
        <f>SUM(1/(COUNTIF(A:A,Таблица1[[#This Row],[DOI]])))</f>
        <v>0.25</v>
      </c>
      <c r="S493" s="9" t="s">
        <v>574</v>
      </c>
      <c r="T493" s="9" t="s">
        <v>757</v>
      </c>
    </row>
    <row r="494" spans="1:20" x14ac:dyDescent="0.25">
      <c r="A494" s="9" t="s">
        <v>139</v>
      </c>
      <c r="B494" s="10" t="s">
        <v>254</v>
      </c>
      <c r="C494" s="10"/>
      <c r="D494" s="10">
        <v>4</v>
      </c>
      <c r="E49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94" s="10">
        <v>1</v>
      </c>
      <c r="G494" s="10">
        <f>((Таблица1[[#This Row],[Балл]]*Таблица1[[#This Row],[Коэфф]])/Таблица1[[#This Row],[Авторы]])/Таблица1[[#This Row],[Количество аффилиаций]]</f>
        <v>1.75</v>
      </c>
      <c r="H494" s="9" t="s">
        <v>371</v>
      </c>
      <c r="I494" s="10" t="s">
        <v>491</v>
      </c>
      <c r="J494" s="10" t="s">
        <v>492</v>
      </c>
      <c r="K494" s="10">
        <v>1996</v>
      </c>
      <c r="L494" s="10">
        <v>1</v>
      </c>
      <c r="M494" s="10"/>
      <c r="N494" s="10">
        <v>0</v>
      </c>
      <c r="O494" s="10">
        <v>218</v>
      </c>
      <c r="P494" s="12" t="str">
        <f>CONCATENATE(Таблица1[[#This Row],[Ф.И.О.]],"$",Таблица1[[#This Row],[DOI]])</f>
        <v>Малов Георгий Игоревич$10.31951/2658-3518-2022-A-3-1262</v>
      </c>
      <c r="Q494" s="10">
        <f>SUM(1/(COUNTIF(P:P,Таблица1[[#This Row],[Ф.И.О.+DOI]])))</f>
        <v>1</v>
      </c>
      <c r="R494" s="10">
        <f>SUM(1/(COUNTIF(A:A,Таблица1[[#This Row],[DOI]])))</f>
        <v>0.25</v>
      </c>
      <c r="S494" s="9" t="s">
        <v>574</v>
      </c>
      <c r="T494" s="9" t="s">
        <v>757</v>
      </c>
    </row>
    <row r="495" spans="1:20" x14ac:dyDescent="0.25">
      <c r="A495" s="9" t="s">
        <v>139</v>
      </c>
      <c r="B495" s="10" t="s">
        <v>254</v>
      </c>
      <c r="C495" s="10"/>
      <c r="D495" s="10">
        <v>4</v>
      </c>
      <c r="E49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95" s="10">
        <v>1</v>
      </c>
      <c r="G495" s="10">
        <f>((Таблица1[[#This Row],[Балл]]*Таблица1[[#This Row],[Коэфф]])/Таблица1[[#This Row],[Авторы]])/Таблица1[[#This Row],[Количество аффилиаций]]</f>
        <v>1.75</v>
      </c>
      <c r="H495" s="9" t="s">
        <v>372</v>
      </c>
      <c r="I495" s="10" t="s">
        <v>497</v>
      </c>
      <c r="J495" s="10" t="s">
        <v>494</v>
      </c>
      <c r="K495" s="10">
        <v>1992</v>
      </c>
      <c r="L495" s="10">
        <v>1</v>
      </c>
      <c r="M495" s="10"/>
      <c r="N495" s="10">
        <v>0</v>
      </c>
      <c r="O495" s="10">
        <v>218</v>
      </c>
      <c r="P495" s="12" t="str">
        <f>CONCATENATE(Таблица1[[#This Row],[Ф.И.О.]],"$",Таблица1[[#This Row],[DOI]])</f>
        <v>Овдина Екатерина Андреевна$10.31951/2658-3518-2022-A-3-1262</v>
      </c>
      <c r="Q495" s="10">
        <f>SUM(1/(COUNTIF(P:P,Таблица1[[#This Row],[Ф.И.О.+DOI]])))</f>
        <v>1</v>
      </c>
      <c r="R495" s="10">
        <f>SUM(1/(COUNTIF(A:A,Таблица1[[#This Row],[DOI]])))</f>
        <v>0.25</v>
      </c>
      <c r="S495" s="9" t="s">
        <v>574</v>
      </c>
      <c r="T495" s="9" t="s">
        <v>757</v>
      </c>
    </row>
    <row r="496" spans="1:20" x14ac:dyDescent="0.25">
      <c r="A496" s="9" t="s">
        <v>139</v>
      </c>
      <c r="B496" s="10" t="s">
        <v>254</v>
      </c>
      <c r="C496" s="10"/>
      <c r="D496" s="10">
        <v>4</v>
      </c>
      <c r="E49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96" s="10">
        <v>1</v>
      </c>
      <c r="G496" s="10">
        <f>((Таблица1[[#This Row],[Балл]]*Таблица1[[#This Row],[Коэфф]])/Таблица1[[#This Row],[Авторы]])/Таблица1[[#This Row],[Количество аффилиаций]]</f>
        <v>1.75</v>
      </c>
      <c r="H496" s="9" t="s">
        <v>373</v>
      </c>
      <c r="I496" s="10" t="s">
        <v>489</v>
      </c>
      <c r="J496" s="10" t="s">
        <v>490</v>
      </c>
      <c r="K496" s="10">
        <v>1964</v>
      </c>
      <c r="L496" s="10">
        <v>1</v>
      </c>
      <c r="M496" s="10">
        <v>1</v>
      </c>
      <c r="N496" s="10">
        <v>0</v>
      </c>
      <c r="O496" s="10">
        <v>218</v>
      </c>
      <c r="P496" s="12" t="str">
        <f>CONCATENATE(Таблица1[[#This Row],[Ф.И.О.]],"$",Таблица1[[#This Row],[DOI]])</f>
        <v>Страховенко Вера Дмитриевна$10.31951/2658-3518-2022-A-3-1262</v>
      </c>
      <c r="Q496" s="10">
        <f>SUM(1/(COUNTIF(P:P,Таблица1[[#This Row],[Ф.И.О.+DOI]])))</f>
        <v>1</v>
      </c>
      <c r="R496" s="10">
        <f>SUM(1/(COUNTIF(A:A,Таблица1[[#This Row],[DOI]])))</f>
        <v>0.25</v>
      </c>
      <c r="S496" s="9" t="s">
        <v>574</v>
      </c>
      <c r="T496" s="9" t="s">
        <v>757</v>
      </c>
    </row>
    <row r="497" spans="1:20" x14ac:dyDescent="0.25">
      <c r="A497" s="9" t="s">
        <v>140</v>
      </c>
      <c r="B497" s="10" t="s">
        <v>254</v>
      </c>
      <c r="C497" s="10"/>
      <c r="D497" s="10">
        <v>6</v>
      </c>
      <c r="E49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97" s="10">
        <v>1</v>
      </c>
      <c r="G497" s="10">
        <f>((Таблица1[[#This Row],[Балл]]*Таблица1[[#This Row],[Коэфф]])/Таблица1[[#This Row],[Авторы]])/Таблица1[[#This Row],[Количество аффилиаций]]</f>
        <v>0.58333333333333337</v>
      </c>
      <c r="H497" s="9" t="s">
        <v>375</v>
      </c>
      <c r="I497" s="10" t="s">
        <v>493</v>
      </c>
      <c r="J497" s="10" t="s">
        <v>494</v>
      </c>
      <c r="K497" s="10">
        <v>1983</v>
      </c>
      <c r="L497" s="10">
        <v>2</v>
      </c>
      <c r="M497" s="10">
        <v>1</v>
      </c>
      <c r="N497" s="10">
        <v>0</v>
      </c>
      <c r="O497" s="10">
        <v>218</v>
      </c>
      <c r="P497" s="12" t="str">
        <f>CONCATENATE(Таблица1[[#This Row],[Ф.И.О.]],"$",Таблица1[[#This Row],[DOI]])</f>
        <v>Белянин Дмитрий Константинович$10.31951/2658-3518-2022-A-3-1295</v>
      </c>
      <c r="Q497" s="10">
        <f>SUM(1/(COUNTIF(P:P,Таблица1[[#This Row],[Ф.И.О.+DOI]])))</f>
        <v>1</v>
      </c>
      <c r="R497" s="10">
        <f>SUM(1/(COUNTIF(A:A,Таблица1[[#This Row],[DOI]])))</f>
        <v>0.16666666666666666</v>
      </c>
      <c r="S497" s="9" t="s">
        <v>574</v>
      </c>
      <c r="T497" s="9" t="s">
        <v>758</v>
      </c>
    </row>
    <row r="498" spans="1:20" x14ac:dyDescent="0.25">
      <c r="A498" s="9" t="s">
        <v>140</v>
      </c>
      <c r="B498" s="10" t="s">
        <v>254</v>
      </c>
      <c r="C498" s="10"/>
      <c r="D498" s="10">
        <v>6</v>
      </c>
      <c r="E49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98" s="10">
        <v>1</v>
      </c>
      <c r="G498" s="10">
        <f>((Таблица1[[#This Row],[Балл]]*Таблица1[[#This Row],[Коэфф]])/Таблица1[[#This Row],[Авторы]])/Таблица1[[#This Row],[Количество аффилиаций]]</f>
        <v>1.1666666666666667</v>
      </c>
      <c r="H498" s="9" t="s">
        <v>380</v>
      </c>
      <c r="I498" s="10" t="s">
        <v>497</v>
      </c>
      <c r="J498" s="10" t="s">
        <v>494</v>
      </c>
      <c r="K498" s="10">
        <v>1984</v>
      </c>
      <c r="L498" s="10">
        <v>1</v>
      </c>
      <c r="M498" s="10"/>
      <c r="N498" s="10">
        <v>0</v>
      </c>
      <c r="O498" s="10">
        <v>216</v>
      </c>
      <c r="P498" s="12" t="str">
        <f>CONCATENATE(Таблица1[[#This Row],[Ф.И.О.]],"$",Таблица1[[#This Row],[DOI]])</f>
        <v>Восель Юлия Сергеевна$10.31951/2658-3518-2022-A-3-1295</v>
      </c>
      <c r="Q498" s="10">
        <f>SUM(1/(COUNTIF(P:P,Таблица1[[#This Row],[Ф.И.О.+DOI]])))</f>
        <v>1</v>
      </c>
      <c r="R498" s="10">
        <f>SUM(1/(COUNTIF(A:A,Таблица1[[#This Row],[DOI]])))</f>
        <v>0.16666666666666666</v>
      </c>
      <c r="S498" s="9" t="s">
        <v>574</v>
      </c>
      <c r="T498" s="9" t="s">
        <v>758</v>
      </c>
    </row>
    <row r="499" spans="1:20" x14ac:dyDescent="0.25">
      <c r="A499" s="9" t="s">
        <v>140</v>
      </c>
      <c r="B499" s="10" t="s">
        <v>254</v>
      </c>
      <c r="C499" s="10"/>
      <c r="D499" s="10">
        <v>6</v>
      </c>
      <c r="E49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499" s="10">
        <v>1</v>
      </c>
      <c r="G499" s="10">
        <f>((Таблица1[[#This Row],[Балл]]*Таблица1[[#This Row],[Коэфф]])/Таблица1[[#This Row],[Авторы]])/Таблица1[[#This Row],[Количество аффилиаций]]</f>
        <v>1.1666666666666667</v>
      </c>
      <c r="H499" s="9" t="s">
        <v>359</v>
      </c>
      <c r="I499" s="10" t="s">
        <v>493</v>
      </c>
      <c r="J499" s="10" t="s">
        <v>494</v>
      </c>
      <c r="K499" s="10">
        <v>1979</v>
      </c>
      <c r="L499" s="10">
        <v>1</v>
      </c>
      <c r="M499" s="10"/>
      <c r="N499" s="10">
        <v>0</v>
      </c>
      <c r="O499" s="10">
        <v>218</v>
      </c>
      <c r="P499" s="12" t="str">
        <f>CONCATENATE(Таблица1[[#This Row],[Ф.И.О.]],"$",Таблица1[[#This Row],[DOI]])</f>
        <v>Густайтис Мария Алексеевна$10.31951/2658-3518-2022-A-3-1295</v>
      </c>
      <c r="Q499" s="10">
        <f>SUM(1/(COUNTIF(P:P,Таблица1[[#This Row],[Ф.И.О.+DOI]])))</f>
        <v>1</v>
      </c>
      <c r="R499" s="10">
        <f>SUM(1/(COUNTIF(A:A,Таблица1[[#This Row],[DOI]])))</f>
        <v>0.16666666666666666</v>
      </c>
      <c r="S499" s="9" t="s">
        <v>574</v>
      </c>
      <c r="T499" s="9" t="s">
        <v>758</v>
      </c>
    </row>
    <row r="500" spans="1:20" x14ac:dyDescent="0.25">
      <c r="A500" s="9" t="s">
        <v>140</v>
      </c>
      <c r="B500" s="10" t="s">
        <v>254</v>
      </c>
      <c r="C500" s="10"/>
      <c r="D500" s="10">
        <v>6</v>
      </c>
      <c r="E50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00" s="10">
        <v>1</v>
      </c>
      <c r="G500" s="10">
        <f>((Таблица1[[#This Row],[Балл]]*Таблица1[[#This Row],[Коэфф]])/Таблица1[[#This Row],[Авторы]])/Таблица1[[#This Row],[Количество аффилиаций]]</f>
        <v>1.1666666666666667</v>
      </c>
      <c r="H500" s="9" t="s">
        <v>381</v>
      </c>
      <c r="I500" s="10" t="s">
        <v>493</v>
      </c>
      <c r="J500" s="10" t="s">
        <v>494</v>
      </c>
      <c r="K500" s="10">
        <v>1977</v>
      </c>
      <c r="L500" s="10">
        <v>1</v>
      </c>
      <c r="M500" s="10"/>
      <c r="N500" s="10">
        <v>0</v>
      </c>
      <c r="O500" s="10">
        <v>216</v>
      </c>
      <c r="P500" s="12" t="str">
        <f>CONCATENATE(Таблица1[[#This Row],[Ф.И.О.]],"$",Таблица1[[#This Row],[DOI]])</f>
        <v>Кропачева Марья Юрьевна$10.31951/2658-3518-2022-A-3-1295</v>
      </c>
      <c r="Q500" s="10">
        <f>SUM(1/(COUNTIF(P:P,Таблица1[[#This Row],[Ф.И.О.+DOI]])))</f>
        <v>1</v>
      </c>
      <c r="R500" s="10">
        <f>SUM(1/(COUNTIF(A:A,Таблица1[[#This Row],[DOI]])))</f>
        <v>0.16666666666666666</v>
      </c>
      <c r="S500" s="9" t="s">
        <v>574</v>
      </c>
      <c r="T500" s="9" t="s">
        <v>758</v>
      </c>
    </row>
    <row r="501" spans="1:20" x14ac:dyDescent="0.25">
      <c r="A501" s="9" t="s">
        <v>140</v>
      </c>
      <c r="B501" s="10" t="s">
        <v>254</v>
      </c>
      <c r="C501" s="10"/>
      <c r="D501" s="10">
        <v>6</v>
      </c>
      <c r="E50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01" s="10">
        <v>1</v>
      </c>
      <c r="G501" s="10">
        <f>((Таблица1[[#This Row],[Балл]]*Таблица1[[#This Row],[Коэфф]])/Таблица1[[#This Row],[Авторы]])/Таблица1[[#This Row],[Количество аффилиаций]]</f>
        <v>1.1666666666666667</v>
      </c>
      <c r="H501" s="9" t="s">
        <v>365</v>
      </c>
      <c r="I501" s="10" t="s">
        <v>491</v>
      </c>
      <c r="J501" s="10" t="s">
        <v>492</v>
      </c>
      <c r="K501" s="10">
        <v>1994</v>
      </c>
      <c r="L501" s="10">
        <v>1</v>
      </c>
      <c r="M501" s="10"/>
      <c r="N501" s="10">
        <v>0</v>
      </c>
      <c r="O501" s="10">
        <v>216</v>
      </c>
      <c r="P501" s="12" t="str">
        <f>CONCATENATE(Таблица1[[#This Row],[Ф.И.О.]],"$",Таблица1[[#This Row],[DOI]])</f>
        <v>Мезина Ксения Александровна$10.31951/2658-3518-2022-A-3-1295</v>
      </c>
      <c r="Q501" s="10">
        <f>SUM(1/(COUNTIF(P:P,Таблица1[[#This Row],[Ф.И.О.+DOI]])))</f>
        <v>1</v>
      </c>
      <c r="R501" s="10">
        <f>SUM(1/(COUNTIF(A:A,Таблица1[[#This Row],[DOI]])))</f>
        <v>0.16666666666666666</v>
      </c>
      <c r="S501" s="9" t="s">
        <v>574</v>
      </c>
      <c r="T501" s="9" t="s">
        <v>758</v>
      </c>
    </row>
    <row r="502" spans="1:20" x14ac:dyDescent="0.25">
      <c r="A502" s="9" t="s">
        <v>140</v>
      </c>
      <c r="B502" s="10" t="s">
        <v>254</v>
      </c>
      <c r="C502" s="10"/>
      <c r="D502" s="10">
        <v>6</v>
      </c>
      <c r="E50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02" s="10">
        <v>1</v>
      </c>
      <c r="G502" s="10">
        <f>((Таблица1[[#This Row],[Балл]]*Таблица1[[#This Row],[Коэфф]])/Таблица1[[#This Row],[Авторы]])/Таблица1[[#This Row],[Количество аффилиаций]]</f>
        <v>1.1666666666666667</v>
      </c>
      <c r="H502" s="9" t="s">
        <v>366</v>
      </c>
      <c r="I502" s="10" t="s">
        <v>493</v>
      </c>
      <c r="J502" s="10" t="s">
        <v>494</v>
      </c>
      <c r="K502" s="10">
        <v>1961</v>
      </c>
      <c r="L502" s="10">
        <v>1</v>
      </c>
      <c r="M502" s="10"/>
      <c r="N502" s="10">
        <v>0</v>
      </c>
      <c r="O502" s="10">
        <v>216</v>
      </c>
      <c r="P502" s="12" t="str">
        <f>CONCATENATE(Таблица1[[#This Row],[Ф.И.О.]],"$",Таблица1[[#This Row],[DOI]])</f>
        <v>Мельгунов Михаил Сергеевич$10.31951/2658-3518-2022-A-3-1295</v>
      </c>
      <c r="Q502" s="10">
        <f>SUM(1/(COUNTIF(P:P,Таблица1[[#This Row],[Ф.И.О.+DOI]])))</f>
        <v>1</v>
      </c>
      <c r="R502" s="10">
        <f>SUM(1/(COUNTIF(A:A,Таблица1[[#This Row],[DOI]])))</f>
        <v>0.16666666666666666</v>
      </c>
      <c r="S502" s="9" t="s">
        <v>574</v>
      </c>
      <c r="T502" s="9" t="s">
        <v>758</v>
      </c>
    </row>
    <row r="503" spans="1:20" x14ac:dyDescent="0.25">
      <c r="A503" s="9" t="s">
        <v>141</v>
      </c>
      <c r="B503" s="10" t="s">
        <v>254</v>
      </c>
      <c r="C503" s="10"/>
      <c r="D503" s="10">
        <v>2</v>
      </c>
      <c r="E50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03" s="10">
        <v>1</v>
      </c>
      <c r="G503" s="10">
        <f>((Таблица1[[#This Row],[Балл]]*Таблица1[[#This Row],[Коэфф]])/Таблица1[[#This Row],[Авторы]])/Таблица1[[#This Row],[Количество аффилиаций]]</f>
        <v>3.5</v>
      </c>
      <c r="H503" s="9" t="s">
        <v>359</v>
      </c>
      <c r="I503" s="10" t="s">
        <v>493</v>
      </c>
      <c r="J503" s="10" t="s">
        <v>494</v>
      </c>
      <c r="K503" s="10">
        <v>1979</v>
      </c>
      <c r="L503" s="10">
        <v>1</v>
      </c>
      <c r="M503" s="10">
        <v>1</v>
      </c>
      <c r="N503" s="10">
        <v>0</v>
      </c>
      <c r="O503" s="10">
        <v>218</v>
      </c>
      <c r="P503" s="12" t="str">
        <f>CONCATENATE(Таблица1[[#This Row],[Ф.И.О.]],"$",Таблица1[[#This Row],[DOI]])</f>
        <v>Густайтис Мария Алексеевна$10.31951/2658-3518-2022-A-3-1308</v>
      </c>
      <c r="Q503" s="10">
        <f>SUM(1/(COUNTIF(P:P,Таблица1[[#This Row],[Ф.И.О.+DOI]])))</f>
        <v>1</v>
      </c>
      <c r="R503" s="10">
        <f>SUM(1/(COUNTIF(A:A,Таблица1[[#This Row],[DOI]])))</f>
        <v>0.5</v>
      </c>
      <c r="S503" s="9" t="s">
        <v>574</v>
      </c>
      <c r="T503" s="9" t="s">
        <v>759</v>
      </c>
    </row>
    <row r="504" spans="1:20" x14ac:dyDescent="0.25">
      <c r="A504" s="9" t="s">
        <v>141</v>
      </c>
      <c r="B504" s="10" t="s">
        <v>254</v>
      </c>
      <c r="C504" s="10"/>
      <c r="D504" s="10">
        <v>2</v>
      </c>
      <c r="E50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04" s="10">
        <v>1</v>
      </c>
      <c r="G504" s="10">
        <f>((Таблица1[[#This Row],[Балл]]*Таблица1[[#This Row],[Коэфф]])/Таблица1[[#This Row],[Авторы]])/Таблица1[[#This Row],[Количество аффилиаций]]</f>
        <v>3.5</v>
      </c>
      <c r="H504" s="9" t="s">
        <v>361</v>
      </c>
      <c r="I504" s="10" t="s">
        <v>493</v>
      </c>
      <c r="J504" s="10" t="s">
        <v>494</v>
      </c>
      <c r="K504" s="10">
        <v>1987</v>
      </c>
      <c r="L504" s="10">
        <v>1</v>
      </c>
      <c r="M504" s="10"/>
      <c r="N504" s="10">
        <v>0</v>
      </c>
      <c r="O504" s="10">
        <v>218</v>
      </c>
      <c r="P504" s="12" t="str">
        <f>CONCATENATE(Таблица1[[#This Row],[Ф.И.О.]],"$",Таблица1[[#This Row],[DOI]])</f>
        <v>Мягкая Ирина Николаевна$10.31951/2658-3518-2022-A-3-1308</v>
      </c>
      <c r="Q504" s="10">
        <f>SUM(1/(COUNTIF(P:P,Таблица1[[#This Row],[Ф.И.О.+DOI]])))</f>
        <v>1</v>
      </c>
      <c r="R504" s="10">
        <f>SUM(1/(COUNTIF(A:A,Таблица1[[#This Row],[DOI]])))</f>
        <v>0.5</v>
      </c>
      <c r="S504" s="9" t="s">
        <v>574</v>
      </c>
      <c r="T504" s="9" t="s">
        <v>759</v>
      </c>
    </row>
    <row r="505" spans="1:20" x14ac:dyDescent="0.25">
      <c r="A505" s="9" t="s">
        <v>142</v>
      </c>
      <c r="B505" s="10" t="s">
        <v>254</v>
      </c>
      <c r="C505" s="10"/>
      <c r="D505" s="10">
        <v>3</v>
      </c>
      <c r="E50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05" s="10">
        <v>1</v>
      </c>
      <c r="G505" s="10">
        <f>((Таблица1[[#This Row],[Балл]]*Таблица1[[#This Row],[Коэфф]])/Таблица1[[#This Row],[Авторы]])/Таблица1[[#This Row],[Количество аффилиаций]]</f>
        <v>2.3333333333333335</v>
      </c>
      <c r="H505" s="9" t="s">
        <v>385</v>
      </c>
      <c r="I505" s="10" t="s">
        <v>495</v>
      </c>
      <c r="J505" s="10" t="s">
        <v>494</v>
      </c>
      <c r="K505" s="10">
        <v>1937</v>
      </c>
      <c r="L505" s="10">
        <v>1</v>
      </c>
      <c r="M505" s="10"/>
      <c r="N505" s="10">
        <v>0</v>
      </c>
      <c r="O505" s="10">
        <v>216</v>
      </c>
      <c r="P505" s="12" t="str">
        <f>CONCATENATE(Таблица1[[#This Row],[Ф.И.О.]],"$",Таблица1[[#This Row],[DOI]])</f>
        <v>Бадмаева Жомнит Ашоровна$10.31951/2658-3518-2022-A-3-1359</v>
      </c>
      <c r="Q505" s="10">
        <f>SUM(1/(COUNTIF(P:P,Таблица1[[#This Row],[Ф.И.О.+DOI]])))</f>
        <v>1</v>
      </c>
      <c r="R505" s="10">
        <f>SUM(1/(COUNTIF(A:A,Таблица1[[#This Row],[DOI]])))</f>
        <v>0.5</v>
      </c>
      <c r="S505" s="9" t="s">
        <v>574</v>
      </c>
      <c r="T505" s="9" t="s">
        <v>760</v>
      </c>
    </row>
    <row r="506" spans="1:20" x14ac:dyDescent="0.25">
      <c r="A506" s="9" t="s">
        <v>142</v>
      </c>
      <c r="B506" s="10" t="s">
        <v>254</v>
      </c>
      <c r="C506" s="10"/>
      <c r="D506" s="10">
        <v>3</v>
      </c>
      <c r="E50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06" s="10">
        <v>1</v>
      </c>
      <c r="G506" s="10">
        <f>((Таблица1[[#This Row],[Балл]]*Таблица1[[#This Row],[Коэфф]])/Таблица1[[#This Row],[Авторы]])/Таблица1[[#This Row],[Количество аффилиаций]]</f>
        <v>2.3333333333333335</v>
      </c>
      <c r="H506" s="9" t="s">
        <v>363</v>
      </c>
      <c r="I506" s="10" t="s">
        <v>489</v>
      </c>
      <c r="J506" s="10" t="s">
        <v>490</v>
      </c>
      <c r="K506" s="10">
        <v>1954</v>
      </c>
      <c r="L506" s="10">
        <v>1</v>
      </c>
      <c r="M506" s="10">
        <v>1</v>
      </c>
      <c r="N506" s="10">
        <v>0</v>
      </c>
      <c r="O506" s="10">
        <v>216</v>
      </c>
      <c r="P506" s="12" t="str">
        <f>CONCATENATE(Таблица1[[#This Row],[Ф.И.О.]],"$",Таблица1[[#This Row],[DOI]])</f>
        <v>Леонова Галина Александровна$10.31951/2658-3518-2022-A-3-1359</v>
      </c>
      <c r="Q506" s="10">
        <f>SUM(1/(COUNTIF(P:P,Таблица1[[#This Row],[Ф.И.О.+DOI]])))</f>
        <v>1</v>
      </c>
      <c r="R506" s="10">
        <f>SUM(1/(COUNTIF(A:A,Таблица1[[#This Row],[DOI]])))</f>
        <v>0.5</v>
      </c>
      <c r="S506" s="9" t="s">
        <v>574</v>
      </c>
      <c r="T506" s="9" t="s">
        <v>760</v>
      </c>
    </row>
    <row r="507" spans="1:20" x14ac:dyDescent="0.25">
      <c r="A507" s="9" t="s">
        <v>143</v>
      </c>
      <c r="B507" s="10" t="s">
        <v>254</v>
      </c>
      <c r="C507" s="10"/>
      <c r="D507" s="10">
        <v>2</v>
      </c>
      <c r="E50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07" s="10">
        <v>1</v>
      </c>
      <c r="G507" s="10">
        <f>((Таблица1[[#This Row],[Балл]]*Таблица1[[#This Row],[Коэфф]])/Таблица1[[#This Row],[Авторы]])/Таблица1[[#This Row],[Количество аффилиаций]]</f>
        <v>3.5</v>
      </c>
      <c r="H507" s="9" t="s">
        <v>359</v>
      </c>
      <c r="I507" s="10" t="s">
        <v>493</v>
      </c>
      <c r="J507" s="10" t="s">
        <v>494</v>
      </c>
      <c r="K507" s="10">
        <v>1979</v>
      </c>
      <c r="L507" s="10">
        <v>1</v>
      </c>
      <c r="M507" s="10"/>
      <c r="N507" s="10">
        <v>0</v>
      </c>
      <c r="O507" s="10">
        <v>218</v>
      </c>
      <c r="P507" s="12" t="str">
        <f>CONCATENATE(Таблица1[[#This Row],[Ф.И.О.]],"$",Таблица1[[#This Row],[DOI]])</f>
        <v>Густайтис Мария Алексеевна$10.31951/2658-3518-2022-A-3-7</v>
      </c>
      <c r="Q507" s="10">
        <f>SUM(1/(COUNTIF(P:P,Таблица1[[#This Row],[Ф.И.О.+DOI]])))</f>
        <v>1</v>
      </c>
      <c r="R507" s="10">
        <f>SUM(1/(COUNTIF(A:A,Таблица1[[#This Row],[DOI]])))</f>
        <v>0.5</v>
      </c>
      <c r="S507" s="9" t="s">
        <v>574</v>
      </c>
      <c r="T507" s="9" t="s">
        <v>761</v>
      </c>
    </row>
    <row r="508" spans="1:20" x14ac:dyDescent="0.25">
      <c r="A508" s="9" t="s">
        <v>143</v>
      </c>
      <c r="B508" s="10" t="s">
        <v>254</v>
      </c>
      <c r="C508" s="10"/>
      <c r="D508" s="10">
        <v>2</v>
      </c>
      <c r="E50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08" s="10">
        <v>1</v>
      </c>
      <c r="G508" s="10">
        <f>((Таблица1[[#This Row],[Балл]]*Таблица1[[#This Row],[Коэфф]])/Таблица1[[#This Row],[Авторы]])/Таблица1[[#This Row],[Количество аффилиаций]]</f>
        <v>3.5</v>
      </c>
      <c r="H508" s="9" t="s">
        <v>361</v>
      </c>
      <c r="I508" s="10" t="s">
        <v>493</v>
      </c>
      <c r="J508" s="10" t="s">
        <v>494</v>
      </c>
      <c r="K508" s="10">
        <v>1987</v>
      </c>
      <c r="L508" s="10">
        <v>1</v>
      </c>
      <c r="M508" s="10">
        <v>1</v>
      </c>
      <c r="N508" s="10">
        <v>0</v>
      </c>
      <c r="O508" s="10">
        <v>218</v>
      </c>
      <c r="P508" s="12" t="str">
        <f>CONCATENATE(Таблица1[[#This Row],[Ф.И.О.]],"$",Таблица1[[#This Row],[DOI]])</f>
        <v>Мягкая Ирина Николаевна$10.31951/2658-3518-2022-A-3-7</v>
      </c>
      <c r="Q508" s="10">
        <f>SUM(1/(COUNTIF(P:P,Таблица1[[#This Row],[Ф.И.О.+DOI]])))</f>
        <v>1</v>
      </c>
      <c r="R508" s="10">
        <f>SUM(1/(COUNTIF(A:A,Таблица1[[#This Row],[DOI]])))</f>
        <v>0.5</v>
      </c>
      <c r="S508" s="9" t="s">
        <v>574</v>
      </c>
      <c r="T508" s="9" t="s">
        <v>761</v>
      </c>
    </row>
    <row r="509" spans="1:20" x14ac:dyDescent="0.25">
      <c r="A509" s="9" t="s">
        <v>162</v>
      </c>
      <c r="B509" s="10" t="s">
        <v>254</v>
      </c>
      <c r="C509" s="10"/>
      <c r="D509" s="10">
        <v>6</v>
      </c>
      <c r="E50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09" s="10">
        <v>1</v>
      </c>
      <c r="G509" s="10">
        <f>((Таблица1[[#This Row],[Балл]]*Таблица1[[#This Row],[Коэфф]])/Таблица1[[#This Row],[Авторы]])/Таблица1[[#This Row],[Количество аффилиаций]]</f>
        <v>1.1666666666666667</v>
      </c>
      <c r="H509" s="9" t="s">
        <v>387</v>
      </c>
      <c r="I509" s="10" t="s">
        <v>493</v>
      </c>
      <c r="J509" s="10" t="s">
        <v>494</v>
      </c>
      <c r="K509" s="10">
        <v>1946</v>
      </c>
      <c r="L509" s="10">
        <v>1</v>
      </c>
      <c r="M509" s="10"/>
      <c r="N509" s="10">
        <v>0</v>
      </c>
      <c r="O509" s="10">
        <v>220</v>
      </c>
      <c r="P509" s="12" t="str">
        <f>CONCATENATE(Таблица1[[#This Row],[Ф.И.О.]],"$",Таблица1[[#This Row],[DOI]])</f>
        <v>Бабич Валерий Васильевич$10.31951/2658-3518-2022-A-4-1429</v>
      </c>
      <c r="Q509" s="10">
        <f>SUM(1/(COUNTIF(P:P,Таблица1[[#This Row],[Ф.И.О.+DOI]])))</f>
        <v>1</v>
      </c>
      <c r="R509" s="10">
        <f>SUM(1/(COUNTIF(A:A,Таблица1[[#This Row],[DOI]])))</f>
        <v>0.25</v>
      </c>
      <c r="S509" s="9" t="s">
        <v>574</v>
      </c>
      <c r="T509" s="9" t="s">
        <v>780</v>
      </c>
    </row>
    <row r="510" spans="1:20" x14ac:dyDescent="0.25">
      <c r="A510" s="9" t="s">
        <v>162</v>
      </c>
      <c r="B510" s="10" t="s">
        <v>254</v>
      </c>
      <c r="C510" s="10"/>
      <c r="D510" s="10">
        <v>6</v>
      </c>
      <c r="E51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10" s="10">
        <v>1</v>
      </c>
      <c r="G510" s="10">
        <f>((Таблица1[[#This Row],[Балл]]*Таблица1[[#This Row],[Коэфф]])/Таблица1[[#This Row],[Авторы]])/Таблица1[[#This Row],[Количество аффилиаций]]</f>
        <v>1.1666666666666667</v>
      </c>
      <c r="H510" s="9" t="s">
        <v>388</v>
      </c>
      <c r="I510" s="10" t="s">
        <v>489</v>
      </c>
      <c r="J510" s="10" t="s">
        <v>490</v>
      </c>
      <c r="K510" s="10">
        <v>1943</v>
      </c>
      <c r="L510" s="10">
        <v>1</v>
      </c>
      <c r="M510" s="10">
        <v>1</v>
      </c>
      <c r="N510" s="10">
        <v>0</v>
      </c>
      <c r="O510" s="10">
        <v>220</v>
      </c>
      <c r="P510" s="12" t="str">
        <f>CONCATENATE(Таблица1[[#This Row],[Ф.И.О.]],"$",Таблица1[[#This Row],[DOI]])</f>
        <v>Калугин Иван Александрович$10.31951/2658-3518-2022-A-4-1429</v>
      </c>
      <c r="Q510" s="10">
        <f>SUM(1/(COUNTIF(P:P,Таблица1[[#This Row],[Ф.И.О.+DOI]])))</f>
        <v>1</v>
      </c>
      <c r="R510" s="10">
        <f>SUM(1/(COUNTIF(A:A,Таблица1[[#This Row],[DOI]])))</f>
        <v>0.25</v>
      </c>
      <c r="S510" s="9" t="s">
        <v>574</v>
      </c>
      <c r="T510" s="9" t="s">
        <v>780</v>
      </c>
    </row>
    <row r="511" spans="1:20" x14ac:dyDescent="0.25">
      <c r="A511" s="9" t="s">
        <v>162</v>
      </c>
      <c r="B511" s="10" t="s">
        <v>254</v>
      </c>
      <c r="C511" s="10"/>
      <c r="D511" s="10">
        <v>6</v>
      </c>
      <c r="E51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11" s="10">
        <v>1</v>
      </c>
      <c r="G511" s="10">
        <f>((Таблица1[[#This Row],[Балл]]*Таблица1[[#This Row],[Коэфф]])/Таблица1[[#This Row],[Авторы]])/Таблица1[[#This Row],[Количество аффилиаций]]</f>
        <v>1.1666666666666667</v>
      </c>
      <c r="H511" s="9" t="s">
        <v>397</v>
      </c>
      <c r="I511" s="10" t="s">
        <v>497</v>
      </c>
      <c r="J511" s="10" t="s">
        <v>494</v>
      </c>
      <c r="K511" s="10">
        <v>1961</v>
      </c>
      <c r="L511" s="10">
        <v>1</v>
      </c>
      <c r="M511" s="10"/>
      <c r="N511" s="10">
        <v>0</v>
      </c>
      <c r="O511" s="10">
        <v>220</v>
      </c>
      <c r="P511" s="12" t="str">
        <f>CONCATENATE(Таблица1[[#This Row],[Ф.И.О.]],"$",Таблица1[[#This Row],[DOI]])</f>
        <v>Маркович Татьяна Ивановна$10.31951/2658-3518-2022-A-4-1429</v>
      </c>
      <c r="Q511" s="10">
        <f>SUM(1/(COUNTIF(P:P,Таблица1[[#This Row],[Ф.И.О.+DOI]])))</f>
        <v>1</v>
      </c>
      <c r="R511" s="10">
        <f>SUM(1/(COUNTIF(A:A,Таблица1[[#This Row],[DOI]])))</f>
        <v>0.25</v>
      </c>
      <c r="S511" s="9" t="s">
        <v>574</v>
      </c>
      <c r="T511" s="9" t="s">
        <v>780</v>
      </c>
    </row>
    <row r="512" spans="1:20" x14ac:dyDescent="0.25">
      <c r="A512" s="9" t="s">
        <v>162</v>
      </c>
      <c r="B512" s="10" t="s">
        <v>254</v>
      </c>
      <c r="C512" s="10"/>
      <c r="D512" s="10">
        <v>6</v>
      </c>
      <c r="E512"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12" s="10">
        <v>1</v>
      </c>
      <c r="G512" s="15">
        <f>((Таблица1[[#This Row],[Балл]]*Таблица1[[#This Row],[Коэфф]])/Таблица1[[#This Row],[Авторы]])/Таблица1[[#This Row],[Количество аффилиаций]]</f>
        <v>1.1666666666666667</v>
      </c>
      <c r="H512" s="9" t="s">
        <v>411</v>
      </c>
      <c r="I512" s="10" t="s">
        <v>489</v>
      </c>
      <c r="J512" s="10" t="s">
        <v>490</v>
      </c>
      <c r="K512" s="10">
        <v>1957</v>
      </c>
      <c r="L512" s="10">
        <v>1</v>
      </c>
      <c r="M512" s="10"/>
      <c r="N512" s="10">
        <v>0</v>
      </c>
      <c r="O512" s="10">
        <v>214</v>
      </c>
      <c r="P512" s="30" t="str">
        <f>CONCATENATE(Таблица1[[#This Row],[Ф.И.О.]],"$",Таблица1[[#This Row],[DOI]])</f>
        <v>Гаськова Ольга Лукинична$10.31951/2658-3518-2022-A-4-1429</v>
      </c>
      <c r="Q512" s="15">
        <f>SUM(1/(COUNTIF(P:P,Таблица1[[#This Row],[Ф.И.О.+DOI]])))</f>
        <v>1</v>
      </c>
      <c r="R512" s="15">
        <f>SUM(1/(COUNTIF(A:A,Таблица1[[#This Row],[DOI]])))</f>
        <v>0.25</v>
      </c>
      <c r="S512" s="9" t="s">
        <v>574</v>
      </c>
      <c r="T512" s="9" t="s">
        <v>780</v>
      </c>
    </row>
    <row r="513" spans="1:20" x14ac:dyDescent="0.25">
      <c r="A513" s="9" t="s">
        <v>144</v>
      </c>
      <c r="B513" s="10" t="s">
        <v>254</v>
      </c>
      <c r="C513" s="10"/>
      <c r="D513" s="10">
        <v>3</v>
      </c>
      <c r="E51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13" s="10">
        <v>1</v>
      </c>
      <c r="G513" s="10">
        <f>((Таблица1[[#This Row],[Балл]]*Таблица1[[#This Row],[Коэфф]])/Таблица1[[#This Row],[Авторы]])/Таблица1[[#This Row],[Количество аффилиаций]]</f>
        <v>2.3333333333333335</v>
      </c>
      <c r="H513" s="9" t="s">
        <v>363</v>
      </c>
      <c r="I513" s="10" t="s">
        <v>489</v>
      </c>
      <c r="J513" s="10" t="s">
        <v>490</v>
      </c>
      <c r="K513" s="10">
        <v>1954</v>
      </c>
      <c r="L513" s="10">
        <v>1</v>
      </c>
      <c r="M513" s="10">
        <v>1</v>
      </c>
      <c r="N513" s="10">
        <v>0</v>
      </c>
      <c r="O513" s="10">
        <v>216</v>
      </c>
      <c r="P513" s="12" t="str">
        <f>CONCATENATE(Таблица1[[#This Row],[Ф.И.О.]],"$",Таблица1[[#This Row],[DOI]])</f>
        <v>Леонова Галина Александровна$10.31951/2658-3518-2022-A-4-1467</v>
      </c>
      <c r="Q513" s="10">
        <f>SUM(1/(COUNTIF(P:P,Таблица1[[#This Row],[Ф.И.О.+DOI]])))</f>
        <v>1</v>
      </c>
      <c r="R513" s="10">
        <f>SUM(1/(COUNTIF(A:A,Таблица1[[#This Row],[DOI]])))</f>
        <v>0.5</v>
      </c>
      <c r="S513" s="9" t="s">
        <v>574</v>
      </c>
      <c r="T513" s="9" t="s">
        <v>762</v>
      </c>
    </row>
    <row r="514" spans="1:20" x14ac:dyDescent="0.25">
      <c r="A514" s="9" t="s">
        <v>144</v>
      </c>
      <c r="B514" s="10" t="s">
        <v>254</v>
      </c>
      <c r="C514" s="10"/>
      <c r="D514" s="10">
        <v>3</v>
      </c>
      <c r="E51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14" s="10">
        <v>1</v>
      </c>
      <c r="G514" s="10">
        <f>((Таблица1[[#This Row],[Балл]]*Таблица1[[#This Row],[Коэфф]])/Таблица1[[#This Row],[Авторы]])/Таблица1[[#This Row],[Количество аффилиаций]]</f>
        <v>2.3333333333333335</v>
      </c>
      <c r="H514" s="9" t="s">
        <v>364</v>
      </c>
      <c r="I514" s="10" t="s">
        <v>493</v>
      </c>
      <c r="J514" s="10" t="s">
        <v>494</v>
      </c>
      <c r="K514" s="10">
        <v>1984</v>
      </c>
      <c r="L514" s="10">
        <v>1</v>
      </c>
      <c r="M514" s="10"/>
      <c r="N514" s="10">
        <v>0</v>
      </c>
      <c r="O514" s="10">
        <v>216</v>
      </c>
      <c r="P514" s="12" t="str">
        <f>CONCATENATE(Таблица1[[#This Row],[Ф.И.О.]],"$",Таблица1[[#This Row],[DOI]])</f>
        <v>Мальцев Антон Евгеньевич$10.31951/2658-3518-2022-A-4-1467</v>
      </c>
      <c r="Q514" s="10">
        <f>SUM(1/(COUNTIF(P:P,Таблица1[[#This Row],[Ф.И.О.+DOI]])))</f>
        <v>1</v>
      </c>
      <c r="R514" s="10">
        <f>SUM(1/(COUNTIF(A:A,Таблица1[[#This Row],[DOI]])))</f>
        <v>0.5</v>
      </c>
      <c r="S514" s="9" t="s">
        <v>574</v>
      </c>
      <c r="T514" s="9" t="s">
        <v>762</v>
      </c>
    </row>
    <row r="515" spans="1:20" x14ac:dyDescent="0.25">
      <c r="A515" s="9" t="s">
        <v>145</v>
      </c>
      <c r="B515" s="10" t="s">
        <v>254</v>
      </c>
      <c r="C515" s="10"/>
      <c r="D515" s="10">
        <v>3</v>
      </c>
      <c r="E51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15" s="10">
        <v>1</v>
      </c>
      <c r="G515" s="10">
        <f>((Таблица1[[#This Row],[Балл]]*Таблица1[[#This Row],[Коэфф]])/Таблица1[[#This Row],[Авторы]])/Таблица1[[#This Row],[Количество аффилиаций]]</f>
        <v>2.3333333333333335</v>
      </c>
      <c r="H515" s="9" t="s">
        <v>371</v>
      </c>
      <c r="I515" s="10" t="s">
        <v>491</v>
      </c>
      <c r="J515" s="10" t="s">
        <v>492</v>
      </c>
      <c r="K515" s="10">
        <v>1996</v>
      </c>
      <c r="L515" s="10">
        <v>1</v>
      </c>
      <c r="M515" s="10">
        <v>1</v>
      </c>
      <c r="N515" s="10">
        <v>0</v>
      </c>
      <c r="O515" s="10">
        <v>218</v>
      </c>
      <c r="P515" s="12" t="str">
        <f>CONCATENATE(Таблица1[[#This Row],[Ф.И.О.]],"$",Таблица1[[#This Row],[DOI]])</f>
        <v>Малов Георгий Игоревич$10.31951/2658-3518-2022-A-4-1482</v>
      </c>
      <c r="Q515" s="10">
        <f>SUM(1/(COUNTIF(P:P,Таблица1[[#This Row],[Ф.И.О.+DOI]])))</f>
        <v>1</v>
      </c>
      <c r="R515" s="10">
        <f>SUM(1/(COUNTIF(A:A,Таблица1[[#This Row],[DOI]])))</f>
        <v>0.33333333333333331</v>
      </c>
      <c r="S515" s="9" t="s">
        <v>574</v>
      </c>
      <c r="T515" s="9" t="s">
        <v>763</v>
      </c>
    </row>
    <row r="516" spans="1:20" x14ac:dyDescent="0.25">
      <c r="A516" s="9" t="s">
        <v>145</v>
      </c>
      <c r="B516" s="10" t="s">
        <v>254</v>
      </c>
      <c r="C516" s="10"/>
      <c r="D516" s="10">
        <v>3</v>
      </c>
      <c r="E51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16" s="10">
        <v>1</v>
      </c>
      <c r="G516" s="10">
        <f>((Таблица1[[#This Row],[Балл]]*Таблица1[[#This Row],[Коэфф]])/Таблица1[[#This Row],[Авторы]])/Таблица1[[#This Row],[Количество аффилиаций]]</f>
        <v>2.3333333333333335</v>
      </c>
      <c r="H516" s="9" t="s">
        <v>372</v>
      </c>
      <c r="I516" s="10" t="s">
        <v>497</v>
      </c>
      <c r="J516" s="10" t="s">
        <v>494</v>
      </c>
      <c r="K516" s="10">
        <v>1992</v>
      </c>
      <c r="L516" s="10">
        <v>1</v>
      </c>
      <c r="M516" s="10"/>
      <c r="N516" s="10">
        <v>0</v>
      </c>
      <c r="O516" s="10">
        <v>218</v>
      </c>
      <c r="P516" s="12" t="str">
        <f>CONCATENATE(Таблица1[[#This Row],[Ф.И.О.]],"$",Таблица1[[#This Row],[DOI]])</f>
        <v>Овдина Екатерина Андреевна$10.31951/2658-3518-2022-A-4-1482</v>
      </c>
      <c r="Q516" s="10">
        <f>SUM(1/(COUNTIF(P:P,Таблица1[[#This Row],[Ф.И.О.+DOI]])))</f>
        <v>1</v>
      </c>
      <c r="R516" s="10">
        <f>SUM(1/(COUNTIF(A:A,Таблица1[[#This Row],[DOI]])))</f>
        <v>0.33333333333333331</v>
      </c>
      <c r="S516" s="9" t="s">
        <v>574</v>
      </c>
      <c r="T516" s="9" t="s">
        <v>763</v>
      </c>
    </row>
    <row r="517" spans="1:20" x14ac:dyDescent="0.25">
      <c r="A517" s="9" t="s">
        <v>145</v>
      </c>
      <c r="B517" s="10" t="s">
        <v>254</v>
      </c>
      <c r="C517" s="10"/>
      <c r="D517" s="10">
        <v>3</v>
      </c>
      <c r="E51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17" s="10">
        <v>1</v>
      </c>
      <c r="G517" s="10">
        <f>((Таблица1[[#This Row],[Балл]]*Таблица1[[#This Row],[Коэфф]])/Таблица1[[#This Row],[Авторы]])/Таблица1[[#This Row],[Количество аффилиаций]]</f>
        <v>2.3333333333333335</v>
      </c>
      <c r="H517" s="9" t="s">
        <v>373</v>
      </c>
      <c r="I517" s="10" t="s">
        <v>489</v>
      </c>
      <c r="J517" s="10" t="s">
        <v>490</v>
      </c>
      <c r="K517" s="10">
        <v>1964</v>
      </c>
      <c r="L517" s="10">
        <v>1</v>
      </c>
      <c r="M517" s="10"/>
      <c r="N517" s="10">
        <v>0</v>
      </c>
      <c r="O517" s="10">
        <v>218</v>
      </c>
      <c r="P517" s="12" t="str">
        <f>CONCATENATE(Таблица1[[#This Row],[Ф.И.О.]],"$",Таблица1[[#This Row],[DOI]])</f>
        <v>Страховенко Вера Дмитриевна$10.31951/2658-3518-2022-A-4-1482</v>
      </c>
      <c r="Q517" s="10">
        <f>SUM(1/(COUNTIF(P:P,Таблица1[[#This Row],[Ф.И.О.+DOI]])))</f>
        <v>1</v>
      </c>
      <c r="R517" s="10">
        <f>SUM(1/(COUNTIF(A:A,Таблица1[[#This Row],[DOI]])))</f>
        <v>0.33333333333333331</v>
      </c>
      <c r="S517" s="9" t="s">
        <v>574</v>
      </c>
      <c r="T517" s="9" t="s">
        <v>763</v>
      </c>
    </row>
    <row r="518" spans="1:20" x14ac:dyDescent="0.25">
      <c r="A518" s="9" t="s">
        <v>146</v>
      </c>
      <c r="B518" s="10" t="s">
        <v>254</v>
      </c>
      <c r="C518" s="10"/>
      <c r="D518" s="10">
        <v>7</v>
      </c>
      <c r="E51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18" s="10">
        <v>1</v>
      </c>
      <c r="G518" s="10">
        <f>((Таблица1[[#This Row],[Балл]]*Таблица1[[#This Row],[Коэфф]])/Таблица1[[#This Row],[Авторы]])/Таблица1[[#This Row],[Количество аффилиаций]]</f>
        <v>1</v>
      </c>
      <c r="H518" s="9" t="s">
        <v>453</v>
      </c>
      <c r="I518" s="10" t="s">
        <v>489</v>
      </c>
      <c r="J518" s="10" t="s">
        <v>490</v>
      </c>
      <c r="K518" s="10">
        <v>1958</v>
      </c>
      <c r="L518" s="10">
        <v>1</v>
      </c>
      <c r="M518" s="10"/>
      <c r="N518" s="10">
        <v>0</v>
      </c>
      <c r="O518" s="10">
        <v>284</v>
      </c>
      <c r="P518" s="12" t="str">
        <f>CONCATENATE(Таблица1[[#This Row],[Ф.И.О.]],"$",Таблица1[[#This Row],[DOI]])</f>
        <v>Кривоногов Сергей Константинович$10.31951/2658-3518-2022-A-4-1485</v>
      </c>
      <c r="Q518" s="10">
        <f>SUM(1/(COUNTIF(P:P,Таблица1[[#This Row],[Ф.И.О.+DOI]])))</f>
        <v>1</v>
      </c>
      <c r="R518" s="10">
        <f>SUM(1/(COUNTIF(A:A,Таблица1[[#This Row],[DOI]])))</f>
        <v>0.16666666666666666</v>
      </c>
      <c r="S518" s="9" t="s">
        <v>574</v>
      </c>
      <c r="T518" s="9" t="s">
        <v>849</v>
      </c>
    </row>
    <row r="519" spans="1:20" x14ac:dyDescent="0.25">
      <c r="A519" s="9" t="s">
        <v>146</v>
      </c>
      <c r="B519" s="10" t="s">
        <v>254</v>
      </c>
      <c r="C519" s="10"/>
      <c r="D519" s="10">
        <v>7</v>
      </c>
      <c r="E51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19" s="10">
        <v>1</v>
      </c>
      <c r="G519" s="10">
        <f>((Таблица1[[#This Row],[Балл]]*Таблица1[[#This Row],[Коэфф]])/Таблица1[[#This Row],[Авторы]])/Таблица1[[#This Row],[Количество аффилиаций]]</f>
        <v>1</v>
      </c>
      <c r="H519" s="9" t="s">
        <v>363</v>
      </c>
      <c r="I519" s="10" t="s">
        <v>489</v>
      </c>
      <c r="J519" s="10" t="s">
        <v>490</v>
      </c>
      <c r="K519" s="10">
        <v>1954</v>
      </c>
      <c r="L519" s="10">
        <v>1</v>
      </c>
      <c r="M519" s="10"/>
      <c r="N519" s="10">
        <v>0</v>
      </c>
      <c r="O519" s="10">
        <v>216</v>
      </c>
      <c r="P519" s="12" t="str">
        <f>CONCATENATE(Таблица1[[#This Row],[Ф.И.О.]],"$",Таблица1[[#This Row],[DOI]])</f>
        <v>Леонова Галина Александровна$10.31951/2658-3518-2022-A-4-1485</v>
      </c>
      <c r="Q519" s="10">
        <f>SUM(1/(COUNTIF(P:P,Таблица1[[#This Row],[Ф.И.О.+DOI]])))</f>
        <v>1</v>
      </c>
      <c r="R519" s="10">
        <f>SUM(1/(COUNTIF(A:A,Таблица1[[#This Row],[DOI]])))</f>
        <v>0.16666666666666666</v>
      </c>
      <c r="S519" s="9" t="s">
        <v>574</v>
      </c>
      <c r="T519" s="9" t="s">
        <v>764</v>
      </c>
    </row>
    <row r="520" spans="1:20" x14ac:dyDescent="0.25">
      <c r="A520" s="9" t="s">
        <v>146</v>
      </c>
      <c r="B520" s="10" t="s">
        <v>254</v>
      </c>
      <c r="C520" s="10"/>
      <c r="D520" s="10">
        <v>7</v>
      </c>
      <c r="E52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20" s="10">
        <v>1</v>
      </c>
      <c r="G520" s="10">
        <f>((Таблица1[[#This Row],[Балл]]*Таблица1[[#This Row],[Коэфф]])/Таблица1[[#This Row],[Авторы]])/Таблица1[[#This Row],[Количество аффилиаций]]</f>
        <v>1</v>
      </c>
      <c r="H520" s="9" t="s">
        <v>364</v>
      </c>
      <c r="I520" s="10" t="s">
        <v>493</v>
      </c>
      <c r="J520" s="10" t="s">
        <v>494</v>
      </c>
      <c r="K520" s="10">
        <v>1984</v>
      </c>
      <c r="L520" s="10">
        <v>1</v>
      </c>
      <c r="M520" s="10">
        <v>1</v>
      </c>
      <c r="N520" s="10">
        <v>0</v>
      </c>
      <c r="O520" s="10">
        <v>216</v>
      </c>
      <c r="P520" s="12" t="str">
        <f>CONCATENATE(Таблица1[[#This Row],[Ф.И.О.]],"$",Таблица1[[#This Row],[DOI]])</f>
        <v>Мальцев Антон Евгеньевич$10.31951/2658-3518-2022-A-4-1485</v>
      </c>
      <c r="Q520" s="10">
        <f>SUM(1/(COUNTIF(P:P,Таблица1[[#This Row],[Ф.И.О.+DOI]])))</f>
        <v>1</v>
      </c>
      <c r="R520" s="10">
        <f>SUM(1/(COUNTIF(A:A,Таблица1[[#This Row],[DOI]])))</f>
        <v>0.16666666666666666</v>
      </c>
      <c r="S520" s="9" t="s">
        <v>574</v>
      </c>
      <c r="T520" s="9" t="s">
        <v>764</v>
      </c>
    </row>
    <row r="521" spans="1:20" x14ac:dyDescent="0.25">
      <c r="A521" s="9" t="s">
        <v>146</v>
      </c>
      <c r="B521" s="10" t="s">
        <v>254</v>
      </c>
      <c r="C521" s="10"/>
      <c r="D521" s="10">
        <v>7</v>
      </c>
      <c r="E52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21" s="10">
        <v>1</v>
      </c>
      <c r="G521" s="10">
        <f>((Таблица1[[#This Row],[Балл]]*Таблица1[[#This Row],[Коэфф]])/Таблица1[[#This Row],[Авторы]])/Таблица1[[#This Row],[Количество аффилиаций]]</f>
        <v>1</v>
      </c>
      <c r="H521" s="9" t="s">
        <v>449</v>
      </c>
      <c r="I521" s="10" t="s">
        <v>497</v>
      </c>
      <c r="J521" s="10" t="s">
        <v>492</v>
      </c>
      <c r="K521" s="10">
        <v>1973</v>
      </c>
      <c r="L521" s="10">
        <v>1</v>
      </c>
      <c r="M521" s="10"/>
      <c r="N521" s="10">
        <v>0</v>
      </c>
      <c r="O521" s="10">
        <v>224</v>
      </c>
      <c r="P521" s="12" t="str">
        <f>CONCATENATE(Таблица1[[#This Row],[Ф.И.О.]],"$",Таблица1[[#This Row],[DOI]])</f>
        <v>Мирошниченко Леонид Валерьевич$10.31951/2658-3518-2022-A-4-1485</v>
      </c>
      <c r="Q521" s="10">
        <f>SUM(1/(COUNTIF(P:P,Таблица1[[#This Row],[Ф.И.О.+DOI]])))</f>
        <v>1</v>
      </c>
      <c r="R521" s="10">
        <f>SUM(1/(COUNTIF(A:A,Таблица1[[#This Row],[DOI]])))</f>
        <v>0.16666666666666666</v>
      </c>
      <c r="S521" s="9" t="s">
        <v>574</v>
      </c>
      <c r="T521" s="9" t="s">
        <v>764</v>
      </c>
    </row>
    <row r="522" spans="1:20" x14ac:dyDescent="0.25">
      <c r="A522" s="9" t="s">
        <v>146</v>
      </c>
      <c r="B522" s="10" t="s">
        <v>254</v>
      </c>
      <c r="C522" s="10"/>
      <c r="D522" s="10">
        <v>7</v>
      </c>
      <c r="E52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22" s="10">
        <v>1</v>
      </c>
      <c r="G522" s="10">
        <f>((Таблица1[[#This Row],[Балл]]*Таблица1[[#This Row],[Коэфф]])/Таблица1[[#This Row],[Авторы]])/Таблица1[[#This Row],[Количество аффилиаций]]</f>
        <v>1</v>
      </c>
      <c r="H522" s="9" t="s">
        <v>442</v>
      </c>
      <c r="I522" s="10" t="s">
        <v>493</v>
      </c>
      <c r="J522" s="10" t="s">
        <v>494</v>
      </c>
      <c r="K522" s="10">
        <v>1971</v>
      </c>
      <c r="L522" s="10">
        <v>1</v>
      </c>
      <c r="M522" s="10"/>
      <c r="N522" s="10">
        <v>0</v>
      </c>
      <c r="O522" s="10">
        <v>224</v>
      </c>
      <c r="P522" s="12" t="str">
        <f>CONCATENATE(Таблица1[[#This Row],[Ф.И.О.]],"$",Таблица1[[#This Row],[DOI]])</f>
        <v>Солотчин Павел Анатольевич$10.31951/2658-3518-2022-A-4-1485</v>
      </c>
      <c r="Q522" s="10">
        <f>SUM(1/(COUNTIF(P:P,Таблица1[[#This Row],[Ф.И.О.+DOI]])))</f>
        <v>1</v>
      </c>
      <c r="R522" s="10">
        <f>SUM(1/(COUNTIF(A:A,Таблица1[[#This Row],[DOI]])))</f>
        <v>0.16666666666666666</v>
      </c>
      <c r="S522" s="9" t="s">
        <v>574</v>
      </c>
      <c r="T522" s="9" t="s">
        <v>764</v>
      </c>
    </row>
    <row r="523" spans="1:20" x14ac:dyDescent="0.25">
      <c r="A523" s="9" t="s">
        <v>146</v>
      </c>
      <c r="B523" s="10" t="s">
        <v>254</v>
      </c>
      <c r="C523" s="10"/>
      <c r="D523" s="10">
        <v>7</v>
      </c>
      <c r="E52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23" s="10">
        <v>1</v>
      </c>
      <c r="G523" s="10">
        <f>((Таблица1[[#This Row],[Балл]]*Таблица1[[#This Row],[Коэфф]])/Таблица1[[#This Row],[Авторы]])/Таблица1[[#This Row],[Количество аффилиаций]]</f>
        <v>1</v>
      </c>
      <c r="H523" s="9" t="s">
        <v>368</v>
      </c>
      <c r="I523" s="10" t="s">
        <v>491</v>
      </c>
      <c r="J523" s="10" t="s">
        <v>492</v>
      </c>
      <c r="K523" s="10">
        <v>1993</v>
      </c>
      <c r="L523" s="10">
        <v>1</v>
      </c>
      <c r="M523" s="10"/>
      <c r="N523" s="10">
        <v>0</v>
      </c>
      <c r="O523" s="10">
        <v>218</v>
      </c>
      <c r="P523" s="12" t="str">
        <f>CONCATENATE(Таблица1[[#This Row],[Ф.И.О.]],"$",Таблица1[[#This Row],[DOI]])</f>
        <v>Шавекин Алексей Сергеевич$10.31951/2658-3518-2022-A-4-1485</v>
      </c>
      <c r="Q523" s="10">
        <f>SUM(1/(COUNTIF(P:P,Таблица1[[#This Row],[Ф.И.О.+DOI]])))</f>
        <v>1</v>
      </c>
      <c r="R523" s="10">
        <f>SUM(1/(COUNTIF(A:A,Таблица1[[#This Row],[DOI]])))</f>
        <v>0.16666666666666666</v>
      </c>
      <c r="S523" s="9" t="s">
        <v>574</v>
      </c>
      <c r="T523" s="9" t="s">
        <v>764</v>
      </c>
    </row>
    <row r="524" spans="1:20" x14ac:dyDescent="0.25">
      <c r="A524" s="9" t="s">
        <v>147</v>
      </c>
      <c r="B524" s="10" t="s">
        <v>254</v>
      </c>
      <c r="C524" s="10"/>
      <c r="D524" s="10">
        <v>5</v>
      </c>
      <c r="E52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24" s="10">
        <v>1</v>
      </c>
      <c r="G524" s="10">
        <f>((Таблица1[[#This Row],[Балл]]*Таблица1[[#This Row],[Коэфф]])/Таблица1[[#This Row],[Авторы]])/Таблица1[[#This Row],[Количество аффилиаций]]</f>
        <v>1.4</v>
      </c>
      <c r="H524" s="9" t="s">
        <v>369</v>
      </c>
      <c r="I524" s="10" t="s">
        <v>493</v>
      </c>
      <c r="J524" s="10" t="s">
        <v>494</v>
      </c>
      <c r="K524" s="10">
        <v>1937</v>
      </c>
      <c r="L524" s="10">
        <v>1</v>
      </c>
      <c r="M524" s="10"/>
      <c r="N524" s="10">
        <v>0</v>
      </c>
      <c r="O524" s="10">
        <v>216</v>
      </c>
      <c r="P524" s="12" t="str">
        <f>CONCATENATE(Таблица1[[#This Row],[Ф.И.О.]],"$",Таблица1[[#This Row],[DOI]])</f>
        <v>Бобров Владислав Андреевич$10.31951/2658-3518-2022-A-4-1488</v>
      </c>
      <c r="Q524" s="10">
        <f>SUM(1/(COUNTIF(P:P,Таблица1[[#This Row],[Ф.И.О.+DOI]])))</f>
        <v>1</v>
      </c>
      <c r="R524" s="10">
        <f>SUM(1/(COUNTIF(A:A,Таблица1[[#This Row],[DOI]])))</f>
        <v>0.25</v>
      </c>
      <c r="S524" s="9" t="s">
        <v>574</v>
      </c>
      <c r="T524" s="9" t="s">
        <v>765</v>
      </c>
    </row>
    <row r="525" spans="1:20" x14ac:dyDescent="0.25">
      <c r="A525" s="9" t="s">
        <v>147</v>
      </c>
      <c r="B525" s="10" t="s">
        <v>254</v>
      </c>
      <c r="C525" s="10"/>
      <c r="D525" s="10">
        <v>5</v>
      </c>
      <c r="E52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25" s="10">
        <v>1</v>
      </c>
      <c r="G525" s="10">
        <f>((Таблица1[[#This Row],[Балл]]*Таблица1[[#This Row],[Коэфф]])/Таблица1[[#This Row],[Авторы]])/Таблица1[[#This Row],[Количество аффилиаций]]</f>
        <v>1.4</v>
      </c>
      <c r="H525" s="9" t="s">
        <v>363</v>
      </c>
      <c r="I525" s="10" t="s">
        <v>489</v>
      </c>
      <c r="J525" s="10" t="s">
        <v>490</v>
      </c>
      <c r="K525" s="10">
        <v>1954</v>
      </c>
      <c r="L525" s="10">
        <v>1</v>
      </c>
      <c r="M525" s="10"/>
      <c r="N525" s="10">
        <v>0</v>
      </c>
      <c r="O525" s="10">
        <v>216</v>
      </c>
      <c r="P525" s="12" t="str">
        <f>CONCATENATE(Таблица1[[#This Row],[Ф.И.О.]],"$",Таблица1[[#This Row],[DOI]])</f>
        <v>Леонова Галина Александровна$10.31951/2658-3518-2022-A-4-1488</v>
      </c>
      <c r="Q525" s="10">
        <f>SUM(1/(COUNTIF(P:P,Таблица1[[#This Row],[Ф.И.О.+DOI]])))</f>
        <v>1</v>
      </c>
      <c r="R525" s="10">
        <f>SUM(1/(COUNTIF(A:A,Таблица1[[#This Row],[DOI]])))</f>
        <v>0.25</v>
      </c>
      <c r="S525" s="9" t="s">
        <v>574</v>
      </c>
      <c r="T525" s="9" t="s">
        <v>765</v>
      </c>
    </row>
    <row r="526" spans="1:20" x14ac:dyDescent="0.25">
      <c r="A526" s="9" t="s">
        <v>147</v>
      </c>
      <c r="B526" s="10" t="s">
        <v>254</v>
      </c>
      <c r="C526" s="10"/>
      <c r="D526" s="10">
        <v>5</v>
      </c>
      <c r="E52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26" s="10">
        <v>1</v>
      </c>
      <c r="G526" s="10">
        <f>((Таблица1[[#This Row],[Балл]]*Таблица1[[#This Row],[Коэфф]])/Таблица1[[#This Row],[Авторы]])/Таблица1[[#This Row],[Количество аффилиаций]]</f>
        <v>1.4</v>
      </c>
      <c r="H526" s="9" t="s">
        <v>364</v>
      </c>
      <c r="I526" s="10" t="s">
        <v>493</v>
      </c>
      <c r="J526" s="10" t="s">
        <v>494</v>
      </c>
      <c r="K526" s="10">
        <v>1984</v>
      </c>
      <c r="L526" s="10">
        <v>1</v>
      </c>
      <c r="M526" s="10">
        <v>1</v>
      </c>
      <c r="N526" s="10">
        <v>0</v>
      </c>
      <c r="O526" s="10">
        <v>216</v>
      </c>
      <c r="P526" s="12" t="str">
        <f>CONCATENATE(Таблица1[[#This Row],[Ф.И.О.]],"$",Таблица1[[#This Row],[DOI]])</f>
        <v>Мальцев Антон Евгеньевич$10.31951/2658-3518-2022-A-4-1488</v>
      </c>
      <c r="Q526" s="10">
        <f>SUM(1/(COUNTIF(P:P,Таблица1[[#This Row],[Ф.И.О.+DOI]])))</f>
        <v>1</v>
      </c>
      <c r="R526" s="10">
        <f>SUM(1/(COUNTIF(A:A,Таблица1[[#This Row],[DOI]])))</f>
        <v>0.25</v>
      </c>
      <c r="S526" s="9" t="s">
        <v>574</v>
      </c>
      <c r="T526" s="9" t="s">
        <v>765</v>
      </c>
    </row>
    <row r="527" spans="1:20" x14ac:dyDescent="0.25">
      <c r="A527" s="9" t="s">
        <v>147</v>
      </c>
      <c r="B527" s="10" t="s">
        <v>254</v>
      </c>
      <c r="C527" s="10"/>
      <c r="D527" s="10">
        <v>5</v>
      </c>
      <c r="E52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27" s="10">
        <v>1</v>
      </c>
      <c r="G527" s="10">
        <f>((Таблица1[[#This Row],[Балл]]*Таблица1[[#This Row],[Коэфф]])/Таблица1[[#This Row],[Авторы]])/Таблица1[[#This Row],[Количество аффилиаций]]</f>
        <v>1.4</v>
      </c>
      <c r="H527" s="9" t="s">
        <v>449</v>
      </c>
      <c r="I527" s="10" t="s">
        <v>497</v>
      </c>
      <c r="J527" s="10" t="s">
        <v>492</v>
      </c>
      <c r="K527" s="10">
        <v>1973</v>
      </c>
      <c r="L527" s="10">
        <v>1</v>
      </c>
      <c r="M527" s="10"/>
      <c r="N527" s="10">
        <v>0</v>
      </c>
      <c r="O527" s="10">
        <v>224</v>
      </c>
      <c r="P527" s="12" t="str">
        <f>CONCATENATE(Таблица1[[#This Row],[Ф.И.О.]],"$",Таблица1[[#This Row],[DOI]])</f>
        <v>Мирошниченко Леонид Валерьевич$10.31951/2658-3518-2022-A-4-1488</v>
      </c>
      <c r="Q527" s="10">
        <f>SUM(1/(COUNTIF(P:P,Таблица1[[#This Row],[Ф.И.О.+DOI]])))</f>
        <v>1</v>
      </c>
      <c r="R527" s="10">
        <f>SUM(1/(COUNTIF(A:A,Таблица1[[#This Row],[DOI]])))</f>
        <v>0.25</v>
      </c>
      <c r="S527" s="9" t="s">
        <v>574</v>
      </c>
      <c r="T527" s="9" t="s">
        <v>840</v>
      </c>
    </row>
    <row r="528" spans="1:20" x14ac:dyDescent="0.25">
      <c r="A528" s="9" t="s">
        <v>148</v>
      </c>
      <c r="B528" s="10" t="s">
        <v>254</v>
      </c>
      <c r="C528" s="10"/>
      <c r="D528" s="10">
        <v>7</v>
      </c>
      <c r="E52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28" s="10">
        <v>1</v>
      </c>
      <c r="G528" s="10">
        <f>((Таблица1[[#This Row],[Балл]]*Таблица1[[#This Row],[Коэфф]])/Таблица1[[#This Row],[Авторы]])/Таблица1[[#This Row],[Количество аффилиаций]]</f>
        <v>1</v>
      </c>
      <c r="H528" s="9" t="s">
        <v>441</v>
      </c>
      <c r="I528" s="10" t="s">
        <v>493</v>
      </c>
      <c r="J528" s="10" t="s">
        <v>494</v>
      </c>
      <c r="K528" s="10">
        <v>1980</v>
      </c>
      <c r="L528" s="10">
        <v>1</v>
      </c>
      <c r="M528" s="10"/>
      <c r="N528" s="10">
        <v>0</v>
      </c>
      <c r="O528" s="10">
        <v>224</v>
      </c>
      <c r="P528" s="12" t="str">
        <f>CONCATENATE(Таблица1[[#This Row],[Ф.И.О.]],"$",Таблица1[[#This Row],[DOI]])</f>
        <v>Жданова Анастасия Николаевна$10.31951/2658-3518-2022-A-4-1588</v>
      </c>
      <c r="Q528" s="10">
        <f>SUM(1/(COUNTIF(P:P,Таблица1[[#This Row],[Ф.И.О.+DOI]])))</f>
        <v>1</v>
      </c>
      <c r="R528" s="10">
        <f>SUM(1/(COUNTIF(A:A,Таблица1[[#This Row],[DOI]])))</f>
        <v>0.2</v>
      </c>
      <c r="S528" s="9" t="s">
        <v>574</v>
      </c>
      <c r="T528" s="9" t="s">
        <v>766</v>
      </c>
    </row>
    <row r="529" spans="1:20" x14ac:dyDescent="0.25">
      <c r="A529" s="9" t="s">
        <v>148</v>
      </c>
      <c r="B529" s="10" t="s">
        <v>254</v>
      </c>
      <c r="C529" s="10"/>
      <c r="D529" s="10">
        <v>7</v>
      </c>
      <c r="E52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29" s="10">
        <v>1</v>
      </c>
      <c r="G529" s="10">
        <f>((Таблица1[[#This Row],[Балл]]*Таблица1[[#This Row],[Коэфф]])/Таблица1[[#This Row],[Авторы]])/Таблица1[[#This Row],[Количество аффилиаций]]</f>
        <v>1</v>
      </c>
      <c r="H529" s="9" t="s">
        <v>363</v>
      </c>
      <c r="I529" s="10" t="s">
        <v>489</v>
      </c>
      <c r="J529" s="10" t="s">
        <v>490</v>
      </c>
      <c r="K529" s="10">
        <v>1954</v>
      </c>
      <c r="L529" s="10">
        <v>1</v>
      </c>
      <c r="M529" s="10"/>
      <c r="N529" s="10">
        <v>0</v>
      </c>
      <c r="O529" s="10">
        <v>216</v>
      </c>
      <c r="P529" s="12" t="str">
        <f>CONCATENATE(Таблица1[[#This Row],[Ф.И.О.]],"$",Таблица1[[#This Row],[DOI]])</f>
        <v>Леонова Галина Александровна$10.31951/2658-3518-2022-A-4-1588</v>
      </c>
      <c r="Q529" s="10">
        <f>SUM(1/(COUNTIF(P:P,Таблица1[[#This Row],[Ф.И.О.+DOI]])))</f>
        <v>1</v>
      </c>
      <c r="R529" s="10">
        <f>SUM(1/(COUNTIF(A:A,Таблица1[[#This Row],[DOI]])))</f>
        <v>0.2</v>
      </c>
      <c r="S529" s="9" t="s">
        <v>574</v>
      </c>
      <c r="T529" s="9" t="s">
        <v>766</v>
      </c>
    </row>
    <row r="530" spans="1:20" x14ac:dyDescent="0.25">
      <c r="A530" s="9" t="s">
        <v>148</v>
      </c>
      <c r="B530" s="10" t="s">
        <v>254</v>
      </c>
      <c r="C530" s="10"/>
      <c r="D530" s="10">
        <v>7</v>
      </c>
      <c r="E53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30" s="10">
        <v>1</v>
      </c>
      <c r="G530" s="10">
        <f>((Таблица1[[#This Row],[Балл]]*Таблица1[[#This Row],[Коэфф]])/Таблица1[[#This Row],[Авторы]])/Таблица1[[#This Row],[Количество аффилиаций]]</f>
        <v>1</v>
      </c>
      <c r="H530" s="9" t="s">
        <v>364</v>
      </c>
      <c r="I530" s="10" t="s">
        <v>493</v>
      </c>
      <c r="J530" s="10" t="s">
        <v>494</v>
      </c>
      <c r="K530" s="10">
        <v>1984</v>
      </c>
      <c r="L530" s="10">
        <v>1</v>
      </c>
      <c r="M530" s="10"/>
      <c r="N530" s="10">
        <v>0</v>
      </c>
      <c r="O530" s="10">
        <v>216</v>
      </c>
      <c r="P530" s="12" t="str">
        <f>CONCATENATE(Таблица1[[#This Row],[Ф.И.О.]],"$",Таблица1[[#This Row],[DOI]])</f>
        <v>Мальцев Антон Евгеньевич$10.31951/2658-3518-2022-A-4-1588</v>
      </c>
      <c r="Q530" s="10">
        <f>SUM(1/(COUNTIF(P:P,Таблица1[[#This Row],[Ф.И.О.+DOI]])))</f>
        <v>1</v>
      </c>
      <c r="R530" s="10">
        <f>SUM(1/(COUNTIF(A:A,Таблица1[[#This Row],[DOI]])))</f>
        <v>0.2</v>
      </c>
      <c r="S530" s="9" t="s">
        <v>574</v>
      </c>
      <c r="T530" s="9" t="s">
        <v>766</v>
      </c>
    </row>
    <row r="531" spans="1:20" x14ac:dyDescent="0.25">
      <c r="A531" s="9" t="s">
        <v>148</v>
      </c>
      <c r="B531" s="10" t="s">
        <v>254</v>
      </c>
      <c r="C531" s="10"/>
      <c r="D531" s="10">
        <v>7</v>
      </c>
      <c r="E53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31" s="10">
        <v>1</v>
      </c>
      <c r="G531" s="10">
        <f>((Таблица1[[#This Row],[Балл]]*Таблица1[[#This Row],[Коэфф]])/Таблица1[[#This Row],[Авторы]])/Таблица1[[#This Row],[Количество аффилиаций]]</f>
        <v>1</v>
      </c>
      <c r="H531" s="9" t="s">
        <v>442</v>
      </c>
      <c r="I531" s="10" t="s">
        <v>493</v>
      </c>
      <c r="J531" s="10" t="s">
        <v>494</v>
      </c>
      <c r="K531" s="10">
        <v>1971</v>
      </c>
      <c r="L531" s="10">
        <v>1</v>
      </c>
      <c r="M531" s="10">
        <v>1</v>
      </c>
      <c r="N531" s="10">
        <v>0</v>
      </c>
      <c r="O531" s="10">
        <v>224</v>
      </c>
      <c r="P531" s="12" t="str">
        <f>CONCATENATE(Таблица1[[#This Row],[Ф.И.О.]],"$",Таблица1[[#This Row],[DOI]])</f>
        <v>Солотчин Павел Анатольевич$10.31951/2658-3518-2022-A-4-1588</v>
      </c>
      <c r="Q531" s="10">
        <f>SUM(1/(COUNTIF(P:P,Таблица1[[#This Row],[Ф.И.О.+DOI]])))</f>
        <v>1</v>
      </c>
      <c r="R531" s="10">
        <f>SUM(1/(COUNTIF(A:A,Таблица1[[#This Row],[DOI]])))</f>
        <v>0.2</v>
      </c>
      <c r="S531" s="9" t="s">
        <v>574</v>
      </c>
      <c r="T531" s="9" t="s">
        <v>766</v>
      </c>
    </row>
    <row r="532" spans="1:20" x14ac:dyDescent="0.25">
      <c r="A532" s="9" t="s">
        <v>148</v>
      </c>
      <c r="B532" s="10" t="s">
        <v>254</v>
      </c>
      <c r="C532" s="10"/>
      <c r="D532" s="10">
        <v>7</v>
      </c>
      <c r="E53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32" s="10">
        <v>1</v>
      </c>
      <c r="G532" s="10">
        <f>((Таблица1[[#This Row],[Балл]]*Таблица1[[#This Row],[Коэфф]])/Таблица1[[#This Row],[Авторы]])/Таблица1[[#This Row],[Количество аффилиаций]]</f>
        <v>1</v>
      </c>
      <c r="H532" s="9" t="s">
        <v>450</v>
      </c>
      <c r="I532" s="10" t="s">
        <v>489</v>
      </c>
      <c r="J532" s="10" t="s">
        <v>490</v>
      </c>
      <c r="K532" s="10">
        <v>1946</v>
      </c>
      <c r="L532" s="10">
        <v>1</v>
      </c>
      <c r="M532" s="10"/>
      <c r="N532" s="10">
        <v>0</v>
      </c>
      <c r="O532" s="10">
        <v>224</v>
      </c>
      <c r="P532" s="12" t="str">
        <f>CONCATENATE(Таблица1[[#This Row],[Ф.И.О.]],"$",Таблица1[[#This Row],[DOI]])</f>
        <v>Солотчина Эмилия Павловна$10.31951/2658-3518-2022-A-4-1588</v>
      </c>
      <c r="Q532" s="10">
        <f>SUM(1/(COUNTIF(P:P,Таблица1[[#This Row],[Ф.И.О.+DOI]])))</f>
        <v>1</v>
      </c>
      <c r="R532" s="10">
        <f>SUM(1/(COUNTIF(A:A,Таблица1[[#This Row],[DOI]])))</f>
        <v>0.2</v>
      </c>
      <c r="S532" s="9" t="s">
        <v>574</v>
      </c>
      <c r="T532" s="9" t="s">
        <v>766</v>
      </c>
    </row>
    <row r="533" spans="1:20" x14ac:dyDescent="0.25">
      <c r="A533" s="9" t="s">
        <v>1043</v>
      </c>
      <c r="B533" s="10" t="s">
        <v>252</v>
      </c>
      <c r="C533" s="10">
        <v>1</v>
      </c>
      <c r="D533" s="10">
        <v>7</v>
      </c>
      <c r="E533"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533" s="10">
        <v>1</v>
      </c>
      <c r="G533" s="15">
        <f>((Таблица1[[#This Row],[Балл]]*Таблица1[[#This Row],[Коэфф]])/Таблица1[[#This Row],[Авторы]])/Таблица1[[#This Row],[Количество аффилиаций]]</f>
        <v>1.7142857142857142</v>
      </c>
      <c r="H533" s="9" t="s">
        <v>947</v>
      </c>
      <c r="I533" s="10" t="s">
        <v>493</v>
      </c>
      <c r="J533" s="10" t="s">
        <v>494</v>
      </c>
      <c r="K533" s="10">
        <v>1958</v>
      </c>
      <c r="L533" s="10">
        <v>1</v>
      </c>
      <c r="M533" s="10"/>
      <c r="N533" s="10">
        <v>0</v>
      </c>
      <c r="O533" s="10">
        <v>440</v>
      </c>
      <c r="P533" s="30" t="str">
        <f>CONCATENATE(Таблица1[[#This Row],[Ф.И.О.]],"$",Таблица1[[#This Row],[DOI]])</f>
        <v>Дребущак Валерий Анатольевич$10.33263/BRIAC125.68736894</v>
      </c>
      <c r="Q533" s="15">
        <f>SUM(1/(COUNTIF(P:P,Таблица1[[#This Row],[Ф.И.О.+DOI]])))</f>
        <v>1</v>
      </c>
      <c r="R533" s="15">
        <f>SUM(1/(COUNTIF(A:A,Таблица1[[#This Row],[DOI]])))</f>
        <v>1</v>
      </c>
      <c r="S533" s="9" t="s">
        <v>1042</v>
      </c>
      <c r="T533" s="9" t="s">
        <v>1040</v>
      </c>
    </row>
    <row r="534" spans="1:20" x14ac:dyDescent="0.25">
      <c r="A534" s="9" t="s">
        <v>217</v>
      </c>
      <c r="B534" s="10" t="s">
        <v>247</v>
      </c>
      <c r="C534" s="10">
        <v>1</v>
      </c>
      <c r="D534" s="10">
        <v>5</v>
      </c>
      <c r="E53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34" s="10">
        <v>30</v>
      </c>
      <c r="G534" s="11">
        <f>((Таблица1[[#This Row],[Балл]]*Таблица1[[#This Row],[Коэфф]])/Таблица1[[#This Row],[Авторы]])/Таблица1[[#This Row],[Количество аффилиаций]]</f>
        <v>5.2</v>
      </c>
      <c r="H534" s="9" t="s">
        <v>454</v>
      </c>
      <c r="I534" s="10" t="s">
        <v>497</v>
      </c>
      <c r="J534" s="10" t="s">
        <v>494</v>
      </c>
      <c r="K534" s="10">
        <v>1993</v>
      </c>
      <c r="L534" s="10">
        <v>3</v>
      </c>
      <c r="M534" s="10"/>
      <c r="N534" s="10">
        <v>0</v>
      </c>
      <c r="O534" s="10">
        <v>284</v>
      </c>
      <c r="P534" s="12" t="str">
        <f>CONCATENATE(Таблица1[[#This Row],[Ф.И.О.]],"$",Таблица1[[#This Row],[DOI]])</f>
        <v>Картозия Андрей Акакиевич$10.3389/fenvs.2022.948367</v>
      </c>
      <c r="Q534" s="10">
        <f>SUM(1/(COUNTIF(P:P,Таблица1[[#This Row],[Ф.И.О.+DOI]])))</f>
        <v>1</v>
      </c>
      <c r="R534" s="10">
        <f>SUM(1/(COUNTIF(A:A,Таблица1[[#This Row],[DOI]])))</f>
        <v>1</v>
      </c>
      <c r="S534" s="9" t="s">
        <v>599</v>
      </c>
      <c r="T534" s="9" t="s">
        <v>850</v>
      </c>
    </row>
    <row r="535" spans="1:20" x14ac:dyDescent="0.25">
      <c r="A535" s="9" t="s">
        <v>149</v>
      </c>
      <c r="B535" s="10" t="s">
        <v>249</v>
      </c>
      <c r="C535" s="10">
        <v>1</v>
      </c>
      <c r="D535" s="10">
        <v>11</v>
      </c>
      <c r="E53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35" s="10">
        <v>30</v>
      </c>
      <c r="G535" s="11">
        <f>((Таблица1[[#This Row],[Балл]]*Таблица1[[#This Row],[Коэфф]])/Таблица1[[#This Row],[Авторы]])/Таблица1[[#This Row],[Количество аффилиаций]]</f>
        <v>11.454545454545455</v>
      </c>
      <c r="H535" s="9" t="s">
        <v>376</v>
      </c>
      <c r="I535" s="10" t="s">
        <v>498</v>
      </c>
      <c r="J535" s="10" t="s">
        <v>490</v>
      </c>
      <c r="K535" s="10">
        <v>1948</v>
      </c>
      <c r="L535" s="10">
        <v>1</v>
      </c>
      <c r="M535" s="10"/>
      <c r="N535" s="10">
        <v>0</v>
      </c>
      <c r="O535" s="10">
        <v>218</v>
      </c>
      <c r="P535" s="12" t="str">
        <f>CONCATENATE(Таблица1[[#This Row],[Ф.И.О.]],"$",Таблица1[[#This Row],[DOI]])</f>
        <v>Жмодик Сергей Михайлович$10.3390/biology11040605</v>
      </c>
      <c r="Q535" s="10">
        <f>SUM(1/(COUNTIF(P:P,Таблица1[[#This Row],[Ф.И.О.+DOI]])))</f>
        <v>1</v>
      </c>
      <c r="R535" s="10">
        <f>SUM(1/(COUNTIF(A:A,Таблица1[[#This Row],[DOI]])))</f>
        <v>0.5</v>
      </c>
      <c r="S535" s="9" t="s">
        <v>575</v>
      </c>
      <c r="T535" s="9" t="s">
        <v>767</v>
      </c>
    </row>
    <row r="536" spans="1:20" x14ac:dyDescent="0.25">
      <c r="A536" s="9" t="s">
        <v>149</v>
      </c>
      <c r="B536" s="10" t="s">
        <v>249</v>
      </c>
      <c r="C536" s="10">
        <v>1</v>
      </c>
      <c r="D536" s="10">
        <v>11</v>
      </c>
      <c r="E53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36" s="10">
        <v>30</v>
      </c>
      <c r="G536" s="11">
        <f>((Таблица1[[#This Row],[Балл]]*Таблица1[[#This Row],[Коэфф]])/Таблица1[[#This Row],[Авторы]])/Таблица1[[#This Row],[Количество аффилиаций]]</f>
        <v>11.454545454545455</v>
      </c>
      <c r="H536" s="9" t="s">
        <v>360</v>
      </c>
      <c r="I536" s="10" t="s">
        <v>493</v>
      </c>
      <c r="J536" s="10" t="s">
        <v>494</v>
      </c>
      <c r="K536" s="10">
        <v>1968</v>
      </c>
      <c r="L536" s="10">
        <v>1</v>
      </c>
      <c r="M536" s="10"/>
      <c r="N536" s="10">
        <v>0</v>
      </c>
      <c r="O536" s="10">
        <v>218</v>
      </c>
      <c r="P536" s="12" t="str">
        <f>CONCATENATE(Таблица1[[#This Row],[Ф.И.О.]],"$",Таблица1[[#This Row],[DOI]])</f>
        <v>Лазарева Елена Владимировна$10.3390/biology11040605</v>
      </c>
      <c r="Q536" s="10">
        <f>SUM(1/(COUNTIF(P:P,Таблица1[[#This Row],[Ф.И.О.+DOI]])))</f>
        <v>1</v>
      </c>
      <c r="R536" s="10">
        <f>SUM(1/(COUNTIF(A:A,Таблица1[[#This Row],[DOI]])))</f>
        <v>0.5</v>
      </c>
      <c r="S536" s="9" t="s">
        <v>575</v>
      </c>
      <c r="T536" s="9" t="s">
        <v>767</v>
      </c>
    </row>
    <row r="537" spans="1:20" x14ac:dyDescent="0.25">
      <c r="A537" s="9" t="s">
        <v>179</v>
      </c>
      <c r="B537" s="10" t="s">
        <v>247</v>
      </c>
      <c r="C537" s="10">
        <v>1</v>
      </c>
      <c r="D537" s="10">
        <v>5</v>
      </c>
      <c r="E53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37" s="10">
        <v>30</v>
      </c>
      <c r="G537" s="11">
        <f>((Таблица1[[#This Row],[Балл]]*Таблица1[[#This Row],[Коэфф]])/Таблица1[[#This Row],[Авторы]])/Таблица1[[#This Row],[Количество аффилиаций]]</f>
        <v>15.6</v>
      </c>
      <c r="H537" s="9" t="s">
        <v>418</v>
      </c>
      <c r="I537" s="10" t="s">
        <v>493</v>
      </c>
      <c r="J537" s="10" t="s">
        <v>490</v>
      </c>
      <c r="K537" s="10">
        <v>1965</v>
      </c>
      <c r="L537" s="10">
        <v>1</v>
      </c>
      <c r="M537" s="10">
        <v>1</v>
      </c>
      <c r="N537" s="10">
        <v>1</v>
      </c>
      <c r="O537" s="10">
        <v>217</v>
      </c>
      <c r="P537" s="12" t="str">
        <f>CONCATENATE(Таблица1[[#This Row],[Ф.И.О.]],"$",Таблица1[[#This Row],[DOI]])</f>
        <v>Артамонова Светлана Юрьевна$10.3390/en15010301</v>
      </c>
      <c r="Q537" s="10">
        <f>SUM(1/(COUNTIF(P:P,Таблица1[[#This Row],[Ф.И.О.+DOI]])))</f>
        <v>1</v>
      </c>
      <c r="R537" s="10">
        <f>SUM(1/(COUNTIF(A:A,Таблица1[[#This Row],[DOI]])))</f>
        <v>1</v>
      </c>
      <c r="S537" s="9" t="s">
        <v>584</v>
      </c>
      <c r="T537" s="9" t="s">
        <v>801</v>
      </c>
    </row>
    <row r="538" spans="1:20" x14ac:dyDescent="0.25">
      <c r="A538" s="9" t="s">
        <v>112</v>
      </c>
      <c r="B538" s="10" t="s">
        <v>248</v>
      </c>
      <c r="C538" s="10">
        <v>1</v>
      </c>
      <c r="D538" s="10">
        <v>4</v>
      </c>
      <c r="E53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538" s="10">
        <v>30</v>
      </c>
      <c r="G538" s="11">
        <f>((Таблица1[[#This Row],[Балл]]*Таблица1[[#This Row],[Коэфф]])/Таблица1[[#This Row],[Авторы]])/Таблица1[[#This Row],[Количество аффилиаций]]</f>
        <v>11.25</v>
      </c>
      <c r="H538" s="9" t="s">
        <v>348</v>
      </c>
      <c r="I538" s="10" t="s">
        <v>493</v>
      </c>
      <c r="J538" s="10" t="s">
        <v>494</v>
      </c>
      <c r="K538" s="10">
        <v>1948</v>
      </c>
      <c r="L538" s="10">
        <v>1</v>
      </c>
      <c r="M538" s="10"/>
      <c r="N538" s="10">
        <v>0</v>
      </c>
      <c r="O538" s="10">
        <v>772</v>
      </c>
      <c r="P538" s="12" t="str">
        <f>CONCATENATE(Таблица1[[#This Row],[Ф.И.О.]],"$",Таблица1[[#This Row],[DOI]])</f>
        <v>Королюк Владимир Николаевич$10.3390/geosciences12090323</v>
      </c>
      <c r="Q538" s="10">
        <f>SUM(1/(COUNTIF(P:P,Таблица1[[#This Row],[Ф.И.О.+DOI]])))</f>
        <v>1</v>
      </c>
      <c r="R538" s="10">
        <f>SUM(1/(COUNTIF(A:A,Таблица1[[#This Row],[DOI]])))</f>
        <v>1</v>
      </c>
      <c r="S538" s="9" t="s">
        <v>517</v>
      </c>
      <c r="T538" s="9" t="s">
        <v>727</v>
      </c>
    </row>
    <row r="539" spans="1:20" x14ac:dyDescent="0.25">
      <c r="A539" s="9" t="s">
        <v>17</v>
      </c>
      <c r="B539" s="10" t="s">
        <v>248</v>
      </c>
      <c r="C539" s="10">
        <v>1</v>
      </c>
      <c r="D539" s="10">
        <v>1</v>
      </c>
      <c r="E53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539" s="10">
        <v>30</v>
      </c>
      <c r="G539" s="11">
        <f>((Таблица1[[#This Row],[Балл]]*Таблица1[[#This Row],[Коэфф]])/Таблица1[[#This Row],[Авторы]])/Таблица1[[#This Row],[Количество аффилиаций]]</f>
        <v>45</v>
      </c>
      <c r="H539" s="9" t="s">
        <v>262</v>
      </c>
      <c r="I539" s="10" t="s">
        <v>489</v>
      </c>
      <c r="J539" s="10" t="s">
        <v>490</v>
      </c>
      <c r="K539" s="10">
        <v>1957</v>
      </c>
      <c r="L539" s="10">
        <v>1</v>
      </c>
      <c r="M539" s="10">
        <v>1</v>
      </c>
      <c r="N539" s="10">
        <v>1</v>
      </c>
      <c r="O539" s="10">
        <v>440</v>
      </c>
      <c r="P539" s="12" t="str">
        <f>CONCATENATE(Таблица1[[#This Row],[Ф.И.О.]],"$",Таблица1[[#This Row],[DOI]])</f>
        <v>Лиханов Игорь Иванович$10.3390/geosciences12110402</v>
      </c>
      <c r="Q539" s="10">
        <f>SUM(1/(COUNTIF(P:P,Таблица1[[#This Row],[Ф.И.О.+DOI]])))</f>
        <v>1</v>
      </c>
      <c r="R539" s="10">
        <f>SUM(1/(COUNTIF(A:A,Таблица1[[#This Row],[DOI]])))</f>
        <v>1</v>
      </c>
      <c r="S539" s="9" t="s">
        <v>517</v>
      </c>
      <c r="T539" s="9" t="s">
        <v>627</v>
      </c>
    </row>
    <row r="540" spans="1:20" x14ac:dyDescent="0.25">
      <c r="A540" s="9" t="s">
        <v>113</v>
      </c>
      <c r="B540" s="10" t="s">
        <v>247</v>
      </c>
      <c r="C540" s="10">
        <v>1</v>
      </c>
      <c r="D540" s="10">
        <v>7</v>
      </c>
      <c r="E54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40" s="10">
        <v>30</v>
      </c>
      <c r="G540" s="11">
        <f>((Таблица1[[#This Row],[Балл]]*Таблица1[[#This Row],[Коэфф]])/Таблица1[[#This Row],[Авторы]])/Таблица1[[#This Row],[Количество аффилиаций]]</f>
        <v>11.142857142857142</v>
      </c>
      <c r="H540" s="9" t="s">
        <v>374</v>
      </c>
      <c r="I540" s="10" t="s">
        <v>497</v>
      </c>
      <c r="J540" s="10" t="s">
        <v>494</v>
      </c>
      <c r="K540" s="10">
        <v>1969</v>
      </c>
      <c r="L540" s="10">
        <v>1</v>
      </c>
      <c r="M540" s="10"/>
      <c r="N540" s="10">
        <v>0</v>
      </c>
      <c r="O540" s="10">
        <v>218</v>
      </c>
      <c r="P540" s="12" t="str">
        <f>CONCATENATE(Таблица1[[#This Row],[Ф.И.О.]],"$",Таблица1[[#This Row],[DOI]])</f>
        <v>Айриянц Евгения Владимировна$10.3390/min12010092</v>
      </c>
      <c r="Q540" s="10">
        <f>SUM(1/(COUNTIF(P:P,Таблица1[[#This Row],[Ф.И.О.+DOI]])))</f>
        <v>1</v>
      </c>
      <c r="R540" s="10">
        <f>SUM(1/(COUNTIF(A:A,Таблица1[[#This Row],[DOI]])))</f>
        <v>0.16666666666666666</v>
      </c>
      <c r="S540" s="9" t="s">
        <v>518</v>
      </c>
      <c r="T540" s="9" t="s">
        <v>728</v>
      </c>
    </row>
    <row r="541" spans="1:20" x14ac:dyDescent="0.25">
      <c r="A541" s="9" t="s">
        <v>113</v>
      </c>
      <c r="B541" s="10" t="s">
        <v>247</v>
      </c>
      <c r="C541" s="10">
        <v>1</v>
      </c>
      <c r="D541" s="10">
        <v>7</v>
      </c>
      <c r="E54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41" s="10">
        <v>30</v>
      </c>
      <c r="G541" s="11">
        <f>((Таблица1[[#This Row],[Балл]]*Таблица1[[#This Row],[Коэфф]])/Таблица1[[#This Row],[Авторы]])/Таблица1[[#This Row],[Количество аффилиаций]]</f>
        <v>11.142857142857142</v>
      </c>
      <c r="H541" s="9" t="s">
        <v>375</v>
      </c>
      <c r="I541" s="10" t="s">
        <v>493</v>
      </c>
      <c r="J541" s="10" t="s">
        <v>494</v>
      </c>
      <c r="K541" s="10">
        <v>1983</v>
      </c>
      <c r="L541" s="10">
        <v>1</v>
      </c>
      <c r="M541" s="10"/>
      <c r="N541" s="10">
        <v>0</v>
      </c>
      <c r="O541" s="10">
        <v>218</v>
      </c>
      <c r="P541" s="12" t="str">
        <f>CONCATENATE(Таблица1[[#This Row],[Ф.И.О.]],"$",Таблица1[[#This Row],[DOI]])</f>
        <v>Белянин Дмитрий Константинович$10.3390/min12010092</v>
      </c>
      <c r="Q541" s="10">
        <f>SUM(1/(COUNTIF(P:P,Таблица1[[#This Row],[Ф.И.О.+DOI]])))</f>
        <v>1</v>
      </c>
      <c r="R541" s="10">
        <f>SUM(1/(COUNTIF(A:A,Таблица1[[#This Row],[DOI]])))</f>
        <v>0.16666666666666666</v>
      </c>
      <c r="S541" s="9" t="s">
        <v>518</v>
      </c>
      <c r="T541" s="9" t="s">
        <v>728</v>
      </c>
    </row>
    <row r="542" spans="1:20" x14ac:dyDescent="0.25">
      <c r="A542" s="9" t="s">
        <v>113</v>
      </c>
      <c r="B542" s="10" t="s">
        <v>247</v>
      </c>
      <c r="C542" s="10">
        <v>1</v>
      </c>
      <c r="D542" s="10">
        <v>7</v>
      </c>
      <c r="E54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42" s="10">
        <v>30</v>
      </c>
      <c r="G542" s="11">
        <f>((Таблица1[[#This Row],[Балл]]*Таблица1[[#This Row],[Коэфф]])/Таблица1[[#This Row],[Авторы]])/Таблица1[[#This Row],[Количество аффилиаций]]</f>
        <v>11.142857142857142</v>
      </c>
      <c r="H542" s="9" t="s">
        <v>376</v>
      </c>
      <c r="I542" s="10" t="s">
        <v>498</v>
      </c>
      <c r="J542" s="10" t="s">
        <v>490</v>
      </c>
      <c r="K542" s="10">
        <v>1948</v>
      </c>
      <c r="L542" s="10">
        <v>1</v>
      </c>
      <c r="M542" s="10"/>
      <c r="N542" s="10">
        <v>0</v>
      </c>
      <c r="O542" s="10">
        <v>218</v>
      </c>
      <c r="P542" s="12" t="str">
        <f>CONCATENATE(Таблица1[[#This Row],[Ф.И.О.]],"$",Таблица1[[#This Row],[DOI]])</f>
        <v>Жмодик Сергей Михайлович$10.3390/min12010092</v>
      </c>
      <c r="Q542" s="10">
        <f>SUM(1/(COUNTIF(P:P,Таблица1[[#This Row],[Ф.И.О.+DOI]])))</f>
        <v>1</v>
      </c>
      <c r="R542" s="10">
        <f>SUM(1/(COUNTIF(A:A,Таблица1[[#This Row],[DOI]])))</f>
        <v>0.16666666666666666</v>
      </c>
      <c r="S542" s="9" t="s">
        <v>518</v>
      </c>
      <c r="T542" s="9" t="s">
        <v>728</v>
      </c>
    </row>
    <row r="543" spans="1:20" x14ac:dyDescent="0.25">
      <c r="A543" s="9" t="s">
        <v>113</v>
      </c>
      <c r="B543" s="10" t="s">
        <v>247</v>
      </c>
      <c r="C543" s="10">
        <v>1</v>
      </c>
      <c r="D543" s="10">
        <v>7</v>
      </c>
      <c r="E54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43" s="10">
        <v>30</v>
      </c>
      <c r="G543" s="11">
        <f>((Таблица1[[#This Row],[Балл]]*Таблица1[[#This Row],[Коэфф]])/Таблица1[[#This Row],[Авторы]])/Таблица1[[#This Row],[Количество аффилиаций]]</f>
        <v>11.142857142857142</v>
      </c>
      <c r="H543" s="9" t="s">
        <v>377</v>
      </c>
      <c r="I543" s="10" t="s">
        <v>497</v>
      </c>
      <c r="J543" s="10" t="s">
        <v>494</v>
      </c>
      <c r="K543" s="10">
        <v>1976</v>
      </c>
      <c r="L543" s="10">
        <v>1</v>
      </c>
      <c r="M543" s="10">
        <v>1</v>
      </c>
      <c r="N543" s="10">
        <v>1</v>
      </c>
      <c r="O543" s="10">
        <v>218</v>
      </c>
      <c r="P543" s="12" t="str">
        <f>CONCATENATE(Таблица1[[#This Row],[Ф.И.О.]],"$",Таблица1[[#This Row],[DOI]])</f>
        <v>Киселева Ольга Николаевна$10.3390/min12010092</v>
      </c>
      <c r="Q543" s="10">
        <f>SUM(1/(COUNTIF(P:P,Таблица1[[#This Row],[Ф.И.О.+DOI]])))</f>
        <v>1</v>
      </c>
      <c r="R543" s="10">
        <f>SUM(1/(COUNTIF(A:A,Таблица1[[#This Row],[DOI]])))</f>
        <v>0.16666666666666666</v>
      </c>
      <c r="S543" s="9" t="s">
        <v>518</v>
      </c>
      <c r="T543" s="9" t="s">
        <v>728</v>
      </c>
    </row>
    <row r="544" spans="1:20" x14ac:dyDescent="0.25">
      <c r="A544" s="9" t="s">
        <v>113</v>
      </c>
      <c r="B544" s="10" t="s">
        <v>247</v>
      </c>
      <c r="C544" s="10">
        <v>1</v>
      </c>
      <c r="D544" s="10">
        <v>7</v>
      </c>
      <c r="E54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44" s="10">
        <v>30</v>
      </c>
      <c r="G544" s="11">
        <f>((Таблица1[[#This Row],[Балл]]*Таблица1[[#This Row],[Коэфф]])/Таблица1[[#This Row],[Авторы]])/Таблица1[[#This Row],[Количество аффилиаций]]</f>
        <v>11.142857142857142</v>
      </c>
      <c r="H544" s="9" t="s">
        <v>386</v>
      </c>
      <c r="I544" s="10" t="s">
        <v>495</v>
      </c>
      <c r="J544" s="10" t="s">
        <v>492</v>
      </c>
      <c r="K544" s="10">
        <v>1998</v>
      </c>
      <c r="L544" s="10">
        <v>1</v>
      </c>
      <c r="M544" s="10"/>
      <c r="N544" s="10">
        <v>0</v>
      </c>
      <c r="O544" s="10">
        <v>218</v>
      </c>
      <c r="P544" s="12" t="str">
        <f>CONCATENATE(Таблица1[[#This Row],[Ф.И.О.]],"$",Таблица1[[#This Row],[DOI]])</f>
        <v>Нарара Брайан Папиванаше$10.3390/min12010092</v>
      </c>
      <c r="Q544" s="10">
        <f>SUM(1/(COUNTIF(P:P,Таблица1[[#This Row],[Ф.И.О.+DOI]])))</f>
        <v>1</v>
      </c>
      <c r="R544" s="10">
        <f>SUM(1/(COUNTIF(A:A,Таблица1[[#This Row],[DOI]])))</f>
        <v>0.16666666666666666</v>
      </c>
      <c r="S544" s="9" t="s">
        <v>518</v>
      </c>
      <c r="T544" s="9" t="s">
        <v>728</v>
      </c>
    </row>
    <row r="545" spans="1:20" x14ac:dyDescent="0.25">
      <c r="A545" s="9" t="s">
        <v>113</v>
      </c>
      <c r="B545" s="10" t="s">
        <v>247</v>
      </c>
      <c r="C545" s="10">
        <v>1</v>
      </c>
      <c r="D545" s="10">
        <v>7</v>
      </c>
      <c r="E54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45" s="10">
        <v>30</v>
      </c>
      <c r="G545" s="11">
        <f>((Таблица1[[#This Row],[Балл]]*Таблица1[[#This Row],[Коэфф]])/Таблица1[[#This Row],[Авторы]])/Таблица1[[#This Row],[Количество аффилиаций]]</f>
        <v>11.142857142857142</v>
      </c>
      <c r="H545" s="9" t="s">
        <v>343</v>
      </c>
      <c r="I545" s="10" t="s">
        <v>489</v>
      </c>
      <c r="J545" s="10" t="s">
        <v>490</v>
      </c>
      <c r="K545" s="10">
        <v>1961</v>
      </c>
      <c r="L545" s="10">
        <v>1</v>
      </c>
      <c r="M545" s="10"/>
      <c r="N545" s="10">
        <v>0</v>
      </c>
      <c r="O545" s="10">
        <v>775</v>
      </c>
      <c r="P545" s="12" t="str">
        <f>CONCATENATE(Таблица1[[#This Row],[Ф.И.О.]],"$",Таблица1[[#This Row],[DOI]])</f>
        <v>Травин Алексей Валентинович$10.3390/min12010092</v>
      </c>
      <c r="Q545" s="10">
        <f>SUM(1/(COUNTIF(P:P,Таблица1[[#This Row],[Ф.И.О.+DOI]])))</f>
        <v>1</v>
      </c>
      <c r="R545" s="10">
        <f>SUM(1/(COUNTIF(A:A,Таблица1[[#This Row],[DOI]])))</f>
        <v>0.16666666666666666</v>
      </c>
      <c r="S545" s="9" t="s">
        <v>518</v>
      </c>
      <c r="T545" s="9" t="s">
        <v>728</v>
      </c>
    </row>
    <row r="546" spans="1:20" x14ac:dyDescent="0.25">
      <c r="A546" s="9" t="s">
        <v>63</v>
      </c>
      <c r="B546" s="10" t="s">
        <v>247</v>
      </c>
      <c r="C546" s="10">
        <v>1</v>
      </c>
      <c r="D546" s="10">
        <v>4</v>
      </c>
      <c r="E54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46" s="10">
        <v>30</v>
      </c>
      <c r="G546" s="11">
        <f>((Таблица1[[#This Row],[Балл]]*Таблица1[[#This Row],[Коэфф]])/Таблица1[[#This Row],[Авторы]])/Таблица1[[#This Row],[Количество аффилиаций]]</f>
        <v>9.75</v>
      </c>
      <c r="H546" s="9" t="s">
        <v>298</v>
      </c>
      <c r="I546" s="10" t="s">
        <v>493</v>
      </c>
      <c r="J546" s="10" t="s">
        <v>494</v>
      </c>
      <c r="K546" s="10">
        <v>1984</v>
      </c>
      <c r="L546" s="10">
        <v>2</v>
      </c>
      <c r="M546" s="10"/>
      <c r="N546" s="10">
        <v>0</v>
      </c>
      <c r="O546" s="10">
        <v>211</v>
      </c>
      <c r="P546" s="12" t="str">
        <f>CONCATENATE(Таблица1[[#This Row],[Ф.И.О.]],"$",Таблица1[[#This Row],[DOI]])</f>
        <v>Вишневский Андрей Владиславович$10.3390/min12020113</v>
      </c>
      <c r="Q546" s="10">
        <f>SUM(1/(COUNTIF(P:P,Таблица1[[#This Row],[Ф.И.О.+DOI]])))</f>
        <v>1</v>
      </c>
      <c r="R546" s="10">
        <f>SUM(1/(COUNTIF(A:A,Таблица1[[#This Row],[DOI]])))</f>
        <v>0.5</v>
      </c>
      <c r="S546" s="9" t="s">
        <v>518</v>
      </c>
      <c r="T546" s="9" t="s">
        <v>674</v>
      </c>
    </row>
    <row r="547" spans="1:20" x14ac:dyDescent="0.25">
      <c r="A547" s="9" t="s">
        <v>63</v>
      </c>
      <c r="B547" s="10" t="s">
        <v>247</v>
      </c>
      <c r="C547" s="10">
        <v>1</v>
      </c>
      <c r="D547" s="10">
        <v>8</v>
      </c>
      <c r="E54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47" s="10">
        <v>30</v>
      </c>
      <c r="G547" s="11">
        <f>((Таблица1[[#This Row],[Балл]]*Таблица1[[#This Row],[Коэфф]])/Таблица1[[#This Row],[Авторы]])/Таблица1[[#This Row],[Количество аффилиаций]]</f>
        <v>4.875</v>
      </c>
      <c r="H547" s="9" t="s">
        <v>295</v>
      </c>
      <c r="I547" s="10" t="s">
        <v>498</v>
      </c>
      <c r="J547" s="10" t="s">
        <v>490</v>
      </c>
      <c r="K547" s="10">
        <v>1953</v>
      </c>
      <c r="L547" s="10">
        <v>2</v>
      </c>
      <c r="M547" s="10"/>
      <c r="N547" s="10">
        <v>0</v>
      </c>
      <c r="O547" s="10">
        <v>211</v>
      </c>
      <c r="P547" s="12" t="str">
        <f>CONCATENATE(Таблица1[[#This Row],[Ф.И.О.]],"$",Таблица1[[#This Row],[DOI]])</f>
        <v>Изох Андрей Эмильевич$10.3390/min12020113</v>
      </c>
      <c r="Q547" s="10">
        <f>SUM(1/(COUNTIF(P:P,Таблица1[[#This Row],[Ф.И.О.+DOI]])))</f>
        <v>1</v>
      </c>
      <c r="R547" s="10">
        <f>SUM(1/(COUNTIF(A:A,Таблица1[[#This Row],[DOI]])))</f>
        <v>0.5</v>
      </c>
      <c r="S547" s="9" t="s">
        <v>518</v>
      </c>
      <c r="T547" s="9" t="s">
        <v>674</v>
      </c>
    </row>
    <row r="548" spans="1:20" x14ac:dyDescent="0.25">
      <c r="A548" s="9" t="s">
        <v>150</v>
      </c>
      <c r="B548" s="10" t="s">
        <v>247</v>
      </c>
      <c r="C548" s="10">
        <v>1</v>
      </c>
      <c r="D548" s="10">
        <v>10</v>
      </c>
      <c r="E54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48" s="10">
        <v>30</v>
      </c>
      <c r="G548" s="11">
        <f>((Таблица1[[#This Row],[Балл]]*Таблица1[[#This Row],[Коэфф]])/Таблица1[[#This Row],[Авторы]])/Таблица1[[#This Row],[Количество аффилиаций]]</f>
        <v>7.8</v>
      </c>
      <c r="H548" s="9" t="s">
        <v>374</v>
      </c>
      <c r="I548" s="10" t="s">
        <v>497</v>
      </c>
      <c r="J548" s="10" t="s">
        <v>494</v>
      </c>
      <c r="K548" s="10">
        <v>1969</v>
      </c>
      <c r="L548" s="10">
        <v>1</v>
      </c>
      <c r="M548" s="10"/>
      <c r="N548" s="10">
        <v>0</v>
      </c>
      <c r="O548" s="10">
        <v>218</v>
      </c>
      <c r="P548" s="12" t="str">
        <f>CONCATENATE(Таблица1[[#This Row],[Ф.И.О.]],"$",Таблица1[[#This Row],[DOI]])</f>
        <v>Айриянц Евгения Владимировна$10.3390/min12040390</v>
      </c>
      <c r="Q548" s="10">
        <f>SUM(1/(COUNTIF(P:P,Таблица1[[#This Row],[Ф.И.О.+DOI]])))</f>
        <v>1</v>
      </c>
      <c r="R548" s="10">
        <f>SUM(1/(COUNTIF(A:A,Таблица1[[#This Row],[DOI]])))</f>
        <v>0.2</v>
      </c>
      <c r="S548" s="9" t="s">
        <v>518</v>
      </c>
      <c r="T548" s="9" t="s">
        <v>768</v>
      </c>
    </row>
    <row r="549" spans="1:20" x14ac:dyDescent="0.25">
      <c r="A549" s="9" t="s">
        <v>150</v>
      </c>
      <c r="B549" s="10" t="s">
        <v>247</v>
      </c>
      <c r="C549" s="10">
        <v>1</v>
      </c>
      <c r="D549" s="10">
        <v>10</v>
      </c>
      <c r="E54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49" s="10">
        <v>30</v>
      </c>
      <c r="G549" s="11">
        <f>((Таблица1[[#This Row],[Балл]]*Таблица1[[#This Row],[Коэфф]])/Таблица1[[#This Row],[Авторы]])/Таблица1[[#This Row],[Количество аффилиаций]]</f>
        <v>7.8</v>
      </c>
      <c r="H549" s="9" t="s">
        <v>375</v>
      </c>
      <c r="I549" s="10" t="s">
        <v>493</v>
      </c>
      <c r="J549" s="10" t="s">
        <v>494</v>
      </c>
      <c r="K549" s="10">
        <v>1983</v>
      </c>
      <c r="L549" s="10">
        <v>1</v>
      </c>
      <c r="M549" s="10"/>
      <c r="N549" s="10">
        <v>0</v>
      </c>
      <c r="O549" s="10">
        <v>218</v>
      </c>
      <c r="P549" s="12" t="str">
        <f>CONCATENATE(Таблица1[[#This Row],[Ф.И.О.]],"$",Таблица1[[#This Row],[DOI]])</f>
        <v>Белянин Дмитрий Константинович$10.3390/min12040390</v>
      </c>
      <c r="Q549" s="10">
        <f>SUM(1/(COUNTIF(P:P,Таблица1[[#This Row],[Ф.И.О.+DOI]])))</f>
        <v>1</v>
      </c>
      <c r="R549" s="10">
        <f>SUM(1/(COUNTIF(A:A,Таблица1[[#This Row],[DOI]])))</f>
        <v>0.2</v>
      </c>
      <c r="S549" s="9" t="s">
        <v>518</v>
      </c>
      <c r="T549" s="9" t="s">
        <v>768</v>
      </c>
    </row>
    <row r="550" spans="1:20" x14ac:dyDescent="0.25">
      <c r="A550" s="9" t="s">
        <v>150</v>
      </c>
      <c r="B550" s="10" t="s">
        <v>247</v>
      </c>
      <c r="C550" s="10">
        <v>1</v>
      </c>
      <c r="D550" s="10">
        <v>10</v>
      </c>
      <c r="E55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50" s="10">
        <v>30</v>
      </c>
      <c r="G550" s="11">
        <f>((Таблица1[[#This Row],[Балл]]*Таблица1[[#This Row],[Коэфф]])/Таблица1[[#This Row],[Авторы]])/Таблица1[[#This Row],[Количество аффилиаций]]</f>
        <v>3.9</v>
      </c>
      <c r="H550" s="9" t="s">
        <v>474</v>
      </c>
      <c r="I550" s="10" t="s">
        <v>496</v>
      </c>
      <c r="J550" s="10" t="s">
        <v>490</v>
      </c>
      <c r="K550" s="10">
        <v>1956</v>
      </c>
      <c r="L550" s="10">
        <v>2</v>
      </c>
      <c r="M550" s="10"/>
      <c r="N550" s="10">
        <v>0</v>
      </c>
      <c r="O550" s="10">
        <v>212</v>
      </c>
      <c r="P550" s="12" t="str">
        <f>CONCATENATE(Таблица1[[#This Row],[Ф.И.О.]],"$",Таблица1[[#This Row],[DOI]])</f>
        <v>Буслов Михаил Михайлович$10.3390/min12040390</v>
      </c>
      <c r="Q550" s="10">
        <f>SUM(1/(COUNTIF(P:P,Таблица1[[#This Row],[Ф.И.О.+DOI]])))</f>
        <v>1</v>
      </c>
      <c r="R550" s="10">
        <f>SUM(1/(COUNTIF(A:A,Таблица1[[#This Row],[DOI]])))</f>
        <v>0.2</v>
      </c>
      <c r="S550" s="9" t="s">
        <v>518</v>
      </c>
      <c r="T550" s="9" t="s">
        <v>878</v>
      </c>
    </row>
    <row r="551" spans="1:20" x14ac:dyDescent="0.25">
      <c r="A551" s="9" t="s">
        <v>150</v>
      </c>
      <c r="B551" s="10" t="s">
        <v>247</v>
      </c>
      <c r="C551" s="10">
        <v>1</v>
      </c>
      <c r="D551" s="10">
        <v>10</v>
      </c>
      <c r="E55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51" s="10">
        <v>30</v>
      </c>
      <c r="G551" s="11">
        <f>((Таблица1[[#This Row],[Балл]]*Таблица1[[#This Row],[Коэфф]])/Таблица1[[#This Row],[Авторы]])/Таблица1[[#This Row],[Количество аффилиаций]]</f>
        <v>7.8</v>
      </c>
      <c r="H551" s="9" t="s">
        <v>376</v>
      </c>
      <c r="I551" s="10" t="s">
        <v>498</v>
      </c>
      <c r="J551" s="10" t="s">
        <v>490</v>
      </c>
      <c r="K551" s="10">
        <v>1948</v>
      </c>
      <c r="L551" s="10">
        <v>1</v>
      </c>
      <c r="M551" s="10">
        <v>1</v>
      </c>
      <c r="N551" s="10">
        <v>1</v>
      </c>
      <c r="O551" s="10">
        <v>218</v>
      </c>
      <c r="P551" s="12" t="str">
        <f>CONCATENATE(Таблица1[[#This Row],[Ф.И.О.]],"$",Таблица1[[#This Row],[DOI]])</f>
        <v>Жмодик Сергей Михайлович$10.3390/min12040390</v>
      </c>
      <c r="Q551" s="10">
        <f>SUM(1/(COUNTIF(P:P,Таблица1[[#This Row],[Ф.И.О.+DOI]])))</f>
        <v>1</v>
      </c>
      <c r="R551" s="10">
        <f>SUM(1/(COUNTIF(A:A,Таблица1[[#This Row],[DOI]])))</f>
        <v>0.2</v>
      </c>
      <c r="S551" s="9" t="s">
        <v>518</v>
      </c>
      <c r="T551" s="9" t="s">
        <v>768</v>
      </c>
    </row>
    <row r="552" spans="1:20" x14ac:dyDescent="0.25">
      <c r="A552" s="9" t="s">
        <v>150</v>
      </c>
      <c r="B552" s="10" t="s">
        <v>247</v>
      </c>
      <c r="C552" s="10">
        <v>1</v>
      </c>
      <c r="D552" s="10">
        <v>10</v>
      </c>
      <c r="E55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52" s="10">
        <v>30</v>
      </c>
      <c r="G552" s="11">
        <f>((Таблица1[[#This Row],[Балл]]*Таблица1[[#This Row],[Коэфф]])/Таблица1[[#This Row],[Авторы]])/Таблица1[[#This Row],[Количество аффилиаций]]</f>
        <v>7.8</v>
      </c>
      <c r="H552" s="9" t="s">
        <v>377</v>
      </c>
      <c r="I552" s="10" t="s">
        <v>497</v>
      </c>
      <c r="J552" s="10" t="s">
        <v>494</v>
      </c>
      <c r="K552" s="10">
        <v>1976</v>
      </c>
      <c r="L552" s="10">
        <v>1</v>
      </c>
      <c r="M552" s="10"/>
      <c r="N552" s="10">
        <v>0</v>
      </c>
      <c r="O552" s="10">
        <v>218</v>
      </c>
      <c r="P552" s="12" t="str">
        <f>CONCATENATE(Таблица1[[#This Row],[Ф.И.О.]],"$",Таблица1[[#This Row],[DOI]])</f>
        <v>Киселева Ольга Николаевна$10.3390/min12040390</v>
      </c>
      <c r="Q552" s="10">
        <f>SUM(1/(COUNTIF(P:P,Таблица1[[#This Row],[Ф.И.О.+DOI]])))</f>
        <v>1</v>
      </c>
      <c r="R552" s="10">
        <f>SUM(1/(COUNTIF(A:A,Таблица1[[#This Row],[DOI]])))</f>
        <v>0.2</v>
      </c>
      <c r="S552" s="9" t="s">
        <v>518</v>
      </c>
      <c r="T552" s="9" t="s">
        <v>768</v>
      </c>
    </row>
    <row r="553" spans="1:20" x14ac:dyDescent="0.25">
      <c r="A553" s="9" t="s">
        <v>114</v>
      </c>
      <c r="B553" s="10" t="s">
        <v>247</v>
      </c>
      <c r="C553" s="10">
        <v>1</v>
      </c>
      <c r="D553" s="10">
        <v>8</v>
      </c>
      <c r="E55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53" s="10">
        <v>30</v>
      </c>
      <c r="G553" s="11">
        <f>((Таблица1[[#This Row],[Балл]]*Таблица1[[#This Row],[Коэфф]])/Таблица1[[#This Row],[Авторы]])/Таблица1[[#This Row],[Количество аффилиаций]]</f>
        <v>9.75</v>
      </c>
      <c r="H553" s="9" t="s">
        <v>344</v>
      </c>
      <c r="I553" s="10" t="s">
        <v>489</v>
      </c>
      <c r="J553" s="10" t="s">
        <v>490</v>
      </c>
      <c r="K553" s="10">
        <v>1972</v>
      </c>
      <c r="L553" s="10">
        <v>1</v>
      </c>
      <c r="M553" s="10"/>
      <c r="N553" s="10">
        <v>0</v>
      </c>
      <c r="O553" s="10">
        <v>775</v>
      </c>
      <c r="P553" s="12" t="str">
        <f>CONCATENATE(Таблица1[[#This Row],[Ф.И.О.]],"$",Таблица1[[#This Row],[DOI]])</f>
        <v>Реутский Вадим Николаевич$10.3390/min12040395</v>
      </c>
      <c r="Q553" s="10">
        <f>SUM(1/(COUNTIF(P:P,Таблица1[[#This Row],[Ф.И.О.+DOI]])))</f>
        <v>1</v>
      </c>
      <c r="R553" s="10">
        <f>SUM(1/(COUNTIF(A:A,Таблица1[[#This Row],[DOI]])))</f>
        <v>1</v>
      </c>
      <c r="S553" s="9" t="s">
        <v>518</v>
      </c>
      <c r="T553" s="9" t="s">
        <v>729</v>
      </c>
    </row>
    <row r="554" spans="1:20" x14ac:dyDescent="0.25">
      <c r="A554" s="9" t="s">
        <v>18</v>
      </c>
      <c r="B554" s="10" t="s">
        <v>247</v>
      </c>
      <c r="C554" s="10">
        <v>1</v>
      </c>
      <c r="D554" s="10">
        <v>8</v>
      </c>
      <c r="E55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54" s="10">
        <v>30</v>
      </c>
      <c r="G554" s="11">
        <f>((Таблица1[[#This Row],[Балл]]*Таблица1[[#This Row],[Коэфф]])/Таблица1[[#This Row],[Авторы]])/Таблица1[[#This Row],[Количество аффилиаций]]</f>
        <v>9.75</v>
      </c>
      <c r="H554" s="9" t="s">
        <v>274</v>
      </c>
      <c r="I554" s="10" t="s">
        <v>493</v>
      </c>
      <c r="J554" s="10" t="s">
        <v>494</v>
      </c>
      <c r="K554" s="10">
        <v>1982</v>
      </c>
      <c r="L554" s="10">
        <v>1</v>
      </c>
      <c r="M554" s="10"/>
      <c r="N554" s="10">
        <v>0</v>
      </c>
      <c r="O554" s="10">
        <v>440</v>
      </c>
      <c r="P554" s="12" t="str">
        <f>CONCATENATE(Таблица1[[#This Row],[Ф.И.О.]],"$",Таблица1[[#This Row],[DOI]])</f>
        <v>Кох Светлана Николаевна$10.3390/min12050553</v>
      </c>
      <c r="Q554" s="10">
        <f>SUM(1/(COUNTIF(P:P,Таблица1[[#This Row],[Ф.И.О.+DOI]])))</f>
        <v>1</v>
      </c>
      <c r="R554" s="10">
        <f>SUM(1/(COUNTIF(A:A,Таблица1[[#This Row],[DOI]])))</f>
        <v>0.33333333333333331</v>
      </c>
      <c r="S554" s="9" t="s">
        <v>518</v>
      </c>
      <c r="T554" s="9" t="s">
        <v>628</v>
      </c>
    </row>
    <row r="555" spans="1:20" x14ac:dyDescent="0.25">
      <c r="A555" s="9" t="s">
        <v>18</v>
      </c>
      <c r="B555" s="10" t="s">
        <v>247</v>
      </c>
      <c r="C555" s="10">
        <v>1</v>
      </c>
      <c r="D555" s="10">
        <v>8</v>
      </c>
      <c r="E55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55" s="10">
        <v>30</v>
      </c>
      <c r="G555" s="11">
        <f>((Таблица1[[#This Row],[Балл]]*Таблица1[[#This Row],[Коэфф]])/Таблица1[[#This Row],[Авторы]])/Таблица1[[#This Row],[Количество аффилиаций]]</f>
        <v>9.75</v>
      </c>
      <c r="H555" s="9" t="s">
        <v>265</v>
      </c>
      <c r="I555" s="10" t="s">
        <v>491</v>
      </c>
      <c r="J555" s="10" t="s">
        <v>492</v>
      </c>
      <c r="K555" s="10">
        <v>1995</v>
      </c>
      <c r="L555" s="10">
        <v>1</v>
      </c>
      <c r="M555" s="10"/>
      <c r="N555" s="10">
        <v>0</v>
      </c>
      <c r="O555" s="10">
        <v>440</v>
      </c>
      <c r="P555" s="12" t="str">
        <f>CONCATENATE(Таблица1[[#This Row],[Ф.И.О.]],"$",Таблица1[[#This Row],[DOI]])</f>
        <v>Некипелова Анна Владиславовна$10.3390/min12050553</v>
      </c>
      <c r="Q555" s="10">
        <f>SUM(1/(COUNTIF(P:P,Таблица1[[#This Row],[Ф.И.О.+DOI]])))</f>
        <v>1</v>
      </c>
      <c r="R555" s="10">
        <f>SUM(1/(COUNTIF(A:A,Таблица1[[#This Row],[DOI]])))</f>
        <v>0.33333333333333331</v>
      </c>
      <c r="S555" s="9" t="s">
        <v>518</v>
      </c>
      <c r="T555" s="9" t="s">
        <v>628</v>
      </c>
    </row>
    <row r="556" spans="1:20" x14ac:dyDescent="0.25">
      <c r="A556" s="9" t="s">
        <v>18</v>
      </c>
      <c r="B556" s="10" t="s">
        <v>247</v>
      </c>
      <c r="C556" s="10">
        <v>1</v>
      </c>
      <c r="D556" s="10">
        <v>8</v>
      </c>
      <c r="E55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56" s="10">
        <v>30</v>
      </c>
      <c r="G556" s="11">
        <f>((Таблица1[[#This Row],[Балл]]*Таблица1[[#This Row],[Коэфф]])/Таблица1[[#This Row],[Авторы]])/Таблица1[[#This Row],[Количество аффилиаций]]</f>
        <v>9.75</v>
      </c>
      <c r="H556" s="9" t="s">
        <v>268</v>
      </c>
      <c r="I556" s="10" t="s">
        <v>489</v>
      </c>
      <c r="J556" s="10" t="s">
        <v>490</v>
      </c>
      <c r="K556" s="10">
        <v>1961</v>
      </c>
      <c r="L556" s="10">
        <v>1</v>
      </c>
      <c r="M556" s="10">
        <v>1</v>
      </c>
      <c r="N556" s="10">
        <v>1</v>
      </c>
      <c r="O556" s="10">
        <v>440</v>
      </c>
      <c r="P556" s="12" t="str">
        <f>CONCATENATE(Таблица1[[#This Row],[Ф.И.О.]],"$",Таблица1[[#This Row],[DOI]])</f>
        <v>Сокол Эллина Владимировна$10.3390/min12050553</v>
      </c>
      <c r="Q556" s="10">
        <f>SUM(1/(COUNTIF(P:P,Таблица1[[#This Row],[Ф.И.О.+DOI]])))</f>
        <v>1</v>
      </c>
      <c r="R556" s="10">
        <f>SUM(1/(COUNTIF(A:A,Таблица1[[#This Row],[DOI]])))</f>
        <v>0.33333333333333331</v>
      </c>
      <c r="S556" s="9" t="s">
        <v>518</v>
      </c>
      <c r="T556" s="9" t="s">
        <v>628</v>
      </c>
    </row>
    <row r="557" spans="1:20" x14ac:dyDescent="0.25">
      <c r="A557" s="9" t="s">
        <v>180</v>
      </c>
      <c r="B557" s="10" t="s">
        <v>247</v>
      </c>
      <c r="C557" s="10">
        <v>1</v>
      </c>
      <c r="D557" s="10">
        <v>4</v>
      </c>
      <c r="E55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57" s="10">
        <v>30</v>
      </c>
      <c r="G557" s="11">
        <f>((Таблица1[[#This Row],[Балл]]*Таблица1[[#This Row],[Коэфф]])/Таблица1[[#This Row],[Авторы]])/Таблица1[[#This Row],[Количество аффилиаций]]</f>
        <v>19.5</v>
      </c>
      <c r="H557" s="9" t="s">
        <v>400</v>
      </c>
      <c r="I557" s="10" t="s">
        <v>498</v>
      </c>
      <c r="J557" s="10" t="s">
        <v>490</v>
      </c>
      <c r="K557" s="10">
        <v>1957</v>
      </c>
      <c r="L557" s="10">
        <v>1</v>
      </c>
      <c r="M557" s="10"/>
      <c r="N557" s="10">
        <v>0</v>
      </c>
      <c r="O557" s="10">
        <v>217</v>
      </c>
      <c r="P557" s="12" t="str">
        <f>CONCATENATE(Таблица1[[#This Row],[Ф.И.О.]],"$",Таблица1[[#This Row],[DOI]])</f>
        <v>Пальянова Галина Александровна$10.3390/min12050561</v>
      </c>
      <c r="Q557" s="10">
        <f>SUM(1/(COUNTIF(P:P,Таблица1[[#This Row],[Ф.И.О.+DOI]])))</f>
        <v>1</v>
      </c>
      <c r="R557" s="10">
        <f>SUM(1/(COUNTIF(A:A,Таблица1[[#This Row],[DOI]])))</f>
        <v>1</v>
      </c>
      <c r="S557" s="9" t="s">
        <v>518</v>
      </c>
      <c r="T557" s="9" t="s">
        <v>802</v>
      </c>
    </row>
    <row r="558" spans="1:20" x14ac:dyDescent="0.25">
      <c r="A558" s="9" t="s">
        <v>64</v>
      </c>
      <c r="B558" s="10" t="s">
        <v>247</v>
      </c>
      <c r="C558" s="10">
        <v>1</v>
      </c>
      <c r="D558" s="10">
        <v>13</v>
      </c>
      <c r="E55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58" s="10">
        <v>30</v>
      </c>
      <c r="G558" s="11">
        <f>((Таблица1[[#This Row],[Балл]]*Таблица1[[#This Row],[Коэфф]])/Таблица1[[#This Row],[Авторы]])/Таблица1[[#This Row],[Количество аффилиаций]]</f>
        <v>3</v>
      </c>
      <c r="H558" s="9" t="s">
        <v>297</v>
      </c>
      <c r="I558" s="10" t="s">
        <v>489</v>
      </c>
      <c r="J558" s="10" t="s">
        <v>490</v>
      </c>
      <c r="K558" s="10">
        <v>1979</v>
      </c>
      <c r="L558" s="10">
        <v>2</v>
      </c>
      <c r="M558" s="10"/>
      <c r="N558" s="10">
        <v>0</v>
      </c>
      <c r="O558" s="10">
        <v>211</v>
      </c>
      <c r="P558" s="12" t="str">
        <f>CONCATENATE(Таблица1[[#This Row],[Ф.И.О.]],"$",Таблица1[[#This Row],[DOI]])</f>
        <v>Хромых Сергей Владимирович$10.3390/min12060744</v>
      </c>
      <c r="Q558" s="10">
        <f>SUM(1/(COUNTIF(P:P,Таблица1[[#This Row],[Ф.И.О.+DOI]])))</f>
        <v>1</v>
      </c>
      <c r="R558" s="10">
        <f>SUM(1/(COUNTIF(A:A,Таблица1[[#This Row],[DOI]])))</f>
        <v>1</v>
      </c>
      <c r="S558" s="9" t="s">
        <v>518</v>
      </c>
      <c r="T558" s="9" t="s">
        <v>675</v>
      </c>
    </row>
    <row r="559" spans="1:20" x14ac:dyDescent="0.25">
      <c r="A559" s="9" t="s">
        <v>181</v>
      </c>
      <c r="B559" s="10" t="s">
        <v>247</v>
      </c>
      <c r="C559" s="10">
        <v>1</v>
      </c>
      <c r="D559" s="10">
        <v>4</v>
      </c>
      <c r="E55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59" s="10">
        <v>30</v>
      </c>
      <c r="G559" s="11">
        <f>((Таблица1[[#This Row],[Балл]]*Таблица1[[#This Row],[Коэфф]])/Таблица1[[#This Row],[Авторы]])/Таблица1[[#This Row],[Количество аффилиаций]]</f>
        <v>19.5</v>
      </c>
      <c r="H559" s="9" t="s">
        <v>399</v>
      </c>
      <c r="I559" s="10" t="s">
        <v>497</v>
      </c>
      <c r="J559" s="10" t="s">
        <v>494</v>
      </c>
      <c r="K559" s="10">
        <v>1992</v>
      </c>
      <c r="L559" s="10">
        <v>1</v>
      </c>
      <c r="M559" s="10"/>
      <c r="N559" s="10">
        <v>0</v>
      </c>
      <c r="O559" s="10">
        <v>217</v>
      </c>
      <c r="P559" s="12" t="str">
        <f>CONCATENATE(Таблица1[[#This Row],[Ф.И.О.]],"$",Таблица1[[#This Row],[DOI]])</f>
        <v>Беляева Татьяна Владимировна$10.3390/min12060765</v>
      </c>
      <c r="Q559" s="10">
        <f>SUM(1/(COUNTIF(P:P,Таблица1[[#This Row],[Ф.И.О.+DOI]])))</f>
        <v>1</v>
      </c>
      <c r="R559" s="10">
        <f>SUM(1/(COUNTIF(A:A,Таблица1[[#This Row],[DOI]])))</f>
        <v>0.5</v>
      </c>
      <c r="S559" s="9" t="s">
        <v>518</v>
      </c>
      <c r="T559" s="9" t="s">
        <v>803</v>
      </c>
    </row>
    <row r="560" spans="1:20" x14ac:dyDescent="0.25">
      <c r="A560" s="9" t="s">
        <v>181</v>
      </c>
      <c r="B560" s="10" t="s">
        <v>247</v>
      </c>
      <c r="C560" s="10">
        <v>1</v>
      </c>
      <c r="D560" s="10">
        <v>4</v>
      </c>
      <c r="E56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60" s="10">
        <v>30</v>
      </c>
      <c r="G560" s="11">
        <f>((Таблица1[[#This Row],[Балл]]*Таблица1[[#This Row],[Коэфф]])/Таблица1[[#This Row],[Авторы]])/Таблица1[[#This Row],[Количество аффилиаций]]</f>
        <v>19.5</v>
      </c>
      <c r="H560" s="9" t="s">
        <v>400</v>
      </c>
      <c r="I560" s="10" t="s">
        <v>498</v>
      </c>
      <c r="J560" s="10" t="s">
        <v>490</v>
      </c>
      <c r="K560" s="10">
        <v>1957</v>
      </c>
      <c r="L560" s="10">
        <v>1</v>
      </c>
      <c r="M560" s="10"/>
      <c r="N560" s="10">
        <v>0</v>
      </c>
      <c r="O560" s="10">
        <v>217</v>
      </c>
      <c r="P560" s="12" t="str">
        <f>CONCATENATE(Таблица1[[#This Row],[Ф.И.О.]],"$",Таблица1[[#This Row],[DOI]])</f>
        <v>Пальянова Галина Александровна$10.3390/min12060765</v>
      </c>
      <c r="Q560" s="10">
        <f>SUM(1/(COUNTIF(P:P,Таблица1[[#This Row],[Ф.И.О.+DOI]])))</f>
        <v>1</v>
      </c>
      <c r="R560" s="10">
        <f>SUM(1/(COUNTIF(A:A,Таблица1[[#This Row],[DOI]])))</f>
        <v>0.5</v>
      </c>
      <c r="S560" s="9" t="s">
        <v>518</v>
      </c>
      <c r="T560" s="9" t="s">
        <v>803</v>
      </c>
    </row>
    <row r="561" spans="1:20" x14ac:dyDescent="0.25">
      <c r="A561" s="9" t="s">
        <v>79</v>
      </c>
      <c r="B561" s="10" t="s">
        <v>247</v>
      </c>
      <c r="C561" s="10">
        <v>1</v>
      </c>
      <c r="D561" s="10">
        <v>9</v>
      </c>
      <c r="E56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61" s="10">
        <v>30</v>
      </c>
      <c r="G561" s="11">
        <f>((Таблица1[[#This Row],[Балл]]*Таблица1[[#This Row],[Коэфф]])/Таблица1[[#This Row],[Авторы]])/Таблица1[[#This Row],[Количество аффилиаций]]</f>
        <v>8.6666666666666661</v>
      </c>
      <c r="H561" s="9" t="s">
        <v>320</v>
      </c>
      <c r="I561" s="10" t="s">
        <v>493</v>
      </c>
      <c r="J561" s="10" t="s">
        <v>494</v>
      </c>
      <c r="K561" s="10">
        <v>1968</v>
      </c>
      <c r="L561" s="10">
        <v>1</v>
      </c>
      <c r="M561" s="10"/>
      <c r="N561" s="10">
        <v>0</v>
      </c>
      <c r="O561" s="10">
        <v>451</v>
      </c>
      <c r="P561" s="12" t="str">
        <f>CONCATENATE(Таблица1[[#This Row],[Ф.И.О.]],"$",Таблица1[[#This Row],[DOI]])</f>
        <v>Агашев Алексей Михайлович$10.3390/min12081048</v>
      </c>
      <c r="Q561" s="10">
        <f>SUM(1/(COUNTIF(P:P,Таблица1[[#This Row],[Ф.И.О.+DOI]])))</f>
        <v>1</v>
      </c>
      <c r="R561" s="10">
        <f>SUM(1/(COUNTIF(A:A,Таблица1[[#This Row],[DOI]])))</f>
        <v>0.14285714285714285</v>
      </c>
      <c r="S561" s="9" t="s">
        <v>518</v>
      </c>
      <c r="T561" s="9" t="s">
        <v>690</v>
      </c>
    </row>
    <row r="562" spans="1:20" x14ac:dyDescent="0.25">
      <c r="A562" s="9" t="s">
        <v>79</v>
      </c>
      <c r="B562" s="10" t="s">
        <v>247</v>
      </c>
      <c r="C562" s="10">
        <v>1</v>
      </c>
      <c r="D562" s="10">
        <v>9</v>
      </c>
      <c r="E56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62" s="10">
        <v>30</v>
      </c>
      <c r="G562" s="11">
        <f>((Таблица1[[#This Row],[Балл]]*Таблица1[[#This Row],[Коэфф]])/Таблица1[[#This Row],[Авторы]])/Таблица1[[#This Row],[Количество аффилиаций]]</f>
        <v>8.6666666666666661</v>
      </c>
      <c r="H562" s="9" t="s">
        <v>310</v>
      </c>
      <c r="I562" s="10" t="s">
        <v>498</v>
      </c>
      <c r="J562" s="10" t="s">
        <v>490</v>
      </c>
      <c r="K562" s="10">
        <v>1945</v>
      </c>
      <c r="L562" s="10">
        <v>1</v>
      </c>
      <c r="M562" s="10">
        <v>1</v>
      </c>
      <c r="N562" s="10">
        <v>1</v>
      </c>
      <c r="O562" s="10">
        <v>451</v>
      </c>
      <c r="P562" s="12" t="str">
        <f>CONCATENATE(Таблица1[[#This Row],[Ф.И.О.]],"$",Таблица1[[#This Row],[DOI]])</f>
        <v>Афанасьев Валентин Петрович$10.3390/min12081048</v>
      </c>
      <c r="Q562" s="10">
        <f>SUM(1/(COUNTIF(P:P,Таблица1[[#This Row],[Ф.И.О.+DOI]])))</f>
        <v>1</v>
      </c>
      <c r="R562" s="10">
        <f>SUM(1/(COUNTIF(A:A,Таблица1[[#This Row],[DOI]])))</f>
        <v>0.14285714285714285</v>
      </c>
      <c r="S562" s="9" t="s">
        <v>518</v>
      </c>
      <c r="T562" s="9" t="s">
        <v>690</v>
      </c>
    </row>
    <row r="563" spans="1:20" x14ac:dyDescent="0.25">
      <c r="A563" s="9" t="s">
        <v>79</v>
      </c>
      <c r="B563" s="10" t="s">
        <v>247</v>
      </c>
      <c r="C563" s="10">
        <v>1</v>
      </c>
      <c r="D563" s="10">
        <v>9</v>
      </c>
      <c r="E56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63" s="10">
        <v>30</v>
      </c>
      <c r="G563" s="11">
        <f>((Таблица1[[#This Row],[Балл]]*Таблица1[[#This Row],[Коэфф]])/Таблица1[[#This Row],[Авторы]])/Таблица1[[#This Row],[Количество аффилиаций]]</f>
        <v>8.6666666666666661</v>
      </c>
      <c r="H563" s="9" t="s">
        <v>317</v>
      </c>
      <c r="I563" s="10" t="s">
        <v>493</v>
      </c>
      <c r="J563" s="10" t="s">
        <v>494</v>
      </c>
      <c r="K563" s="10">
        <v>1957</v>
      </c>
      <c r="L563" s="10">
        <v>1</v>
      </c>
      <c r="M563" s="10"/>
      <c r="N563" s="10">
        <v>0</v>
      </c>
      <c r="O563" s="10">
        <v>449</v>
      </c>
      <c r="P563" s="12" t="str">
        <f>CONCATENATE(Таблица1[[#This Row],[Ф.И.О.]],"$",Таблица1[[#This Row],[DOI]])</f>
        <v>Бабич Юрий Васильевич$10.3390/min12081048</v>
      </c>
      <c r="Q563" s="10">
        <f>SUM(1/(COUNTIF(P:P,Таблица1[[#This Row],[Ф.И.О.+DOI]])))</f>
        <v>1</v>
      </c>
      <c r="R563" s="10">
        <f>SUM(1/(COUNTIF(A:A,Таблица1[[#This Row],[DOI]])))</f>
        <v>0.14285714285714285</v>
      </c>
      <c r="S563" s="9" t="s">
        <v>518</v>
      </c>
      <c r="T563" s="9" t="s">
        <v>690</v>
      </c>
    </row>
    <row r="564" spans="1:20" x14ac:dyDescent="0.25">
      <c r="A564" s="9" t="s">
        <v>79</v>
      </c>
      <c r="B564" s="10" t="s">
        <v>247</v>
      </c>
      <c r="C564" s="10">
        <v>1</v>
      </c>
      <c r="D564" s="10">
        <v>9</v>
      </c>
      <c r="E56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64" s="10">
        <v>30</v>
      </c>
      <c r="G564" s="11">
        <f>((Таблица1[[#This Row],[Балл]]*Таблица1[[#This Row],[Коэфф]])/Таблица1[[#This Row],[Авторы]])/Таблица1[[#This Row],[Количество аффилиаций]]</f>
        <v>8.6666666666666661</v>
      </c>
      <c r="H564" s="9" t="s">
        <v>319</v>
      </c>
      <c r="I564" s="10" t="s">
        <v>489</v>
      </c>
      <c r="J564" s="10" t="s">
        <v>490</v>
      </c>
      <c r="K564" s="10">
        <v>1947</v>
      </c>
      <c r="L564" s="10">
        <v>1</v>
      </c>
      <c r="M564" s="10"/>
      <c r="N564" s="10">
        <v>0</v>
      </c>
      <c r="O564" s="10">
        <v>451</v>
      </c>
      <c r="P564" s="12" t="str">
        <f>CONCATENATE(Таблица1[[#This Row],[Ф.И.О.]],"$",Таблица1[[#This Row],[DOI]])</f>
        <v>Елисеев Александр Павлович$10.3390/min12081048</v>
      </c>
      <c r="Q564" s="10">
        <f>SUM(1/(COUNTIF(P:P,Таблица1[[#This Row],[Ф.И.О.+DOI]])))</f>
        <v>1</v>
      </c>
      <c r="R564" s="10">
        <f>SUM(1/(COUNTIF(A:A,Таблица1[[#This Row],[DOI]])))</f>
        <v>0.14285714285714285</v>
      </c>
      <c r="S564" s="9" t="s">
        <v>518</v>
      </c>
      <c r="T564" s="9" t="s">
        <v>690</v>
      </c>
    </row>
    <row r="565" spans="1:20" x14ac:dyDescent="0.25">
      <c r="A565" s="9" t="s">
        <v>79</v>
      </c>
      <c r="B565" s="10" t="s">
        <v>247</v>
      </c>
      <c r="C565" s="10">
        <v>1</v>
      </c>
      <c r="D565" s="10">
        <v>9</v>
      </c>
      <c r="E56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65" s="10">
        <v>30</v>
      </c>
      <c r="G565" s="11">
        <f>((Таблица1[[#This Row],[Балл]]*Таблица1[[#This Row],[Коэфф]])/Таблица1[[#This Row],[Авторы]])/Таблица1[[#This Row],[Количество аффилиаций]]</f>
        <v>8.6666666666666661</v>
      </c>
      <c r="H565" s="9" t="s">
        <v>325</v>
      </c>
      <c r="I565" s="10" t="s">
        <v>491</v>
      </c>
      <c r="J565" s="10" t="s">
        <v>494</v>
      </c>
      <c r="K565" s="10">
        <v>1988</v>
      </c>
      <c r="L565" s="10">
        <v>1</v>
      </c>
      <c r="M565" s="10"/>
      <c r="N565" s="10">
        <v>0</v>
      </c>
      <c r="O565" s="10">
        <v>451</v>
      </c>
      <c r="P565" s="12" t="str">
        <f>CONCATENATE(Таблица1[[#This Row],[Ф.И.О.]],"$",Таблица1[[#This Row],[DOI]])</f>
        <v>Иванова Оксана Александровна$10.3390/min12081048</v>
      </c>
      <c r="Q565" s="10">
        <f>SUM(1/(COUNTIF(P:P,Таблица1[[#This Row],[Ф.И.О.+DOI]])))</f>
        <v>1</v>
      </c>
      <c r="R565" s="10">
        <f>SUM(1/(COUNTIF(A:A,Таблица1[[#This Row],[DOI]])))</f>
        <v>0.14285714285714285</v>
      </c>
      <c r="S565" s="9" t="s">
        <v>518</v>
      </c>
      <c r="T565" s="9" t="s">
        <v>690</v>
      </c>
    </row>
    <row r="566" spans="1:20" x14ac:dyDescent="0.25">
      <c r="A566" s="9" t="s">
        <v>79</v>
      </c>
      <c r="B566" s="10" t="s">
        <v>247</v>
      </c>
      <c r="C566" s="10">
        <v>1</v>
      </c>
      <c r="D566" s="10">
        <v>9</v>
      </c>
      <c r="E56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66" s="10">
        <v>30</v>
      </c>
      <c r="G566" s="11">
        <f>((Таблица1[[#This Row],[Балл]]*Таблица1[[#This Row],[Коэфф]])/Таблица1[[#This Row],[Авторы]])/Таблица1[[#This Row],[Количество аффилиаций]]</f>
        <v>8.6666666666666661</v>
      </c>
      <c r="H566" s="9" t="s">
        <v>318</v>
      </c>
      <c r="I566" s="10" t="s">
        <v>493</v>
      </c>
      <c r="J566" s="10" t="s">
        <v>494</v>
      </c>
      <c r="K566" s="10">
        <v>1958</v>
      </c>
      <c r="L566" s="10">
        <v>1</v>
      </c>
      <c r="M566" s="10"/>
      <c r="N566" s="10">
        <v>0</v>
      </c>
      <c r="O566" s="10">
        <v>451</v>
      </c>
      <c r="P566" s="12" t="str">
        <f>CONCATENATE(Таблица1[[#This Row],[Ф.И.О.]],"$",Таблица1[[#This Row],[DOI]])</f>
        <v>Логвинова Алла Михайловна$10.3390/min12081048</v>
      </c>
      <c r="Q566" s="10">
        <f>SUM(1/(COUNTIF(P:P,Таблица1[[#This Row],[Ф.И.О.+DOI]])))</f>
        <v>1</v>
      </c>
      <c r="R566" s="10">
        <f>SUM(1/(COUNTIF(A:A,Таблица1[[#This Row],[DOI]])))</f>
        <v>0.14285714285714285</v>
      </c>
      <c r="S566" s="9" t="s">
        <v>518</v>
      </c>
      <c r="T566" s="9" t="s">
        <v>690</v>
      </c>
    </row>
    <row r="567" spans="1:20" x14ac:dyDescent="0.25">
      <c r="A567" s="9" t="s">
        <v>79</v>
      </c>
      <c r="B567" s="10" t="s">
        <v>247</v>
      </c>
      <c r="C567" s="10">
        <v>1</v>
      </c>
      <c r="D567" s="10">
        <v>9</v>
      </c>
      <c r="E56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67" s="10">
        <v>30</v>
      </c>
      <c r="G567" s="11">
        <f>((Таблица1[[#This Row],[Балл]]*Таблица1[[#This Row],[Коэфф]])/Таблица1[[#This Row],[Авторы]])/Таблица1[[#This Row],[Количество аффилиаций]]</f>
        <v>8.6666666666666661</v>
      </c>
      <c r="H567" s="9" t="s">
        <v>314</v>
      </c>
      <c r="I567" s="10" t="s">
        <v>489</v>
      </c>
      <c r="J567" s="10" t="s">
        <v>490</v>
      </c>
      <c r="K567" s="10">
        <v>1960</v>
      </c>
      <c r="L567" s="10">
        <v>1</v>
      </c>
      <c r="M567" s="10"/>
      <c r="N567" s="10">
        <v>0</v>
      </c>
      <c r="O567" s="10">
        <v>449</v>
      </c>
      <c r="P567" s="12" t="str">
        <f>CONCATENATE(Таблица1[[#This Row],[Ф.И.О.]],"$",Таблица1[[#This Row],[DOI]])</f>
        <v>Сонин Валерий Михайлович$10.3390/min12081048</v>
      </c>
      <c r="Q567" s="10">
        <f>SUM(1/(COUNTIF(P:P,Таблица1[[#This Row],[Ф.И.О.+DOI]])))</f>
        <v>1</v>
      </c>
      <c r="R567" s="10">
        <f>SUM(1/(COUNTIF(A:A,Таблица1[[#This Row],[DOI]])))</f>
        <v>0.14285714285714285</v>
      </c>
      <c r="S567" s="9" t="s">
        <v>518</v>
      </c>
      <c r="T567" s="9" t="s">
        <v>690</v>
      </c>
    </row>
    <row r="568" spans="1:20" x14ac:dyDescent="0.25">
      <c r="A568" s="9" t="s">
        <v>115</v>
      </c>
      <c r="B568" s="10" t="s">
        <v>247</v>
      </c>
      <c r="C568" s="10">
        <v>1</v>
      </c>
      <c r="D568" s="10">
        <v>5</v>
      </c>
      <c r="E56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68" s="10">
        <v>30</v>
      </c>
      <c r="G568" s="11">
        <f>((Таблица1[[#This Row],[Балл]]*Таблица1[[#This Row],[Коэфф]])/Таблица1[[#This Row],[Авторы]])/Таблица1[[#This Row],[Количество аффилиаций]]</f>
        <v>15.6</v>
      </c>
      <c r="H568" s="9" t="s">
        <v>341</v>
      </c>
      <c r="I568" s="10" t="s">
        <v>493</v>
      </c>
      <c r="J568" s="10" t="s">
        <v>494</v>
      </c>
      <c r="K568" s="10">
        <v>1951</v>
      </c>
      <c r="L568" s="10">
        <v>1</v>
      </c>
      <c r="M568" s="10"/>
      <c r="N568" s="10">
        <v>0</v>
      </c>
      <c r="O568" s="10">
        <v>772</v>
      </c>
      <c r="P568" s="12" t="str">
        <f>CONCATENATE(Таблица1[[#This Row],[Ф.И.О.]],"$",Таблица1[[#This Row],[DOI]])</f>
        <v>Карманов Николай Семёнович$10.3390/min12090136</v>
      </c>
      <c r="Q568" s="10">
        <f>SUM(1/(COUNTIF(P:P,Таблица1[[#This Row],[Ф.И.О.+DOI]])))</f>
        <v>1</v>
      </c>
      <c r="R568" s="10">
        <f>SUM(1/(COUNTIF(A:A,Таблица1[[#This Row],[DOI]])))</f>
        <v>1</v>
      </c>
      <c r="S568" s="9" t="s">
        <v>518</v>
      </c>
      <c r="T568" s="9" t="s">
        <v>730</v>
      </c>
    </row>
    <row r="569" spans="1:20" x14ac:dyDescent="0.25">
      <c r="A569" s="9" t="s">
        <v>244</v>
      </c>
      <c r="B569" s="10" t="s">
        <v>247</v>
      </c>
      <c r="C569" s="10">
        <v>1</v>
      </c>
      <c r="D569" s="10">
        <v>4</v>
      </c>
      <c r="E56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69" s="10">
        <v>30</v>
      </c>
      <c r="G569" s="11">
        <f>((Таблица1[[#This Row],[Балл]]*Таблица1[[#This Row],[Коэфф]])/Таблица1[[#This Row],[Авторы]])/Таблица1[[#This Row],[Количество аффилиаций]]</f>
        <v>19.5</v>
      </c>
      <c r="H569" s="9" t="s">
        <v>484</v>
      </c>
      <c r="I569" s="10" t="s">
        <v>497</v>
      </c>
      <c r="J569" s="10" t="s">
        <v>494</v>
      </c>
      <c r="K569" s="10">
        <v>1993</v>
      </c>
      <c r="L569" s="10">
        <v>1</v>
      </c>
      <c r="M569" s="10">
        <v>1</v>
      </c>
      <c r="N569" s="10">
        <v>1</v>
      </c>
      <c r="O569" s="10">
        <v>454</v>
      </c>
      <c r="P569" s="12" t="str">
        <f>CONCATENATE(Таблица1[[#This Row],[Ф.И.О.]],"$",Таблица1[[#This Row],[DOI]])</f>
        <v>Арефьев Антон Васильевич$10.3390/min12091077</v>
      </c>
      <c r="Q569" s="10">
        <f>SUM(1/(COUNTIF(P:P,Таблица1[[#This Row],[Ф.И.О.+DOI]])))</f>
        <v>1</v>
      </c>
      <c r="R569" s="10">
        <f>SUM(1/(COUNTIF(A:A,Таблица1[[#This Row],[DOI]])))</f>
        <v>0.5</v>
      </c>
      <c r="S569" s="9" t="s">
        <v>518</v>
      </c>
      <c r="T569" s="9" t="s">
        <v>888</v>
      </c>
    </row>
    <row r="570" spans="1:20" x14ac:dyDescent="0.25">
      <c r="A570" s="9" t="s">
        <v>244</v>
      </c>
      <c r="B570" s="10" t="s">
        <v>247</v>
      </c>
      <c r="C570" s="10">
        <v>1</v>
      </c>
      <c r="D570" s="10">
        <v>4</v>
      </c>
      <c r="E57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70" s="10">
        <v>30</v>
      </c>
      <c r="G570" s="11">
        <f>((Таблица1[[#This Row],[Балл]]*Таблица1[[#This Row],[Коэфф]])/Таблица1[[#This Row],[Авторы]])/Таблица1[[#This Row],[Количество аффилиаций]]</f>
        <v>19.5</v>
      </c>
      <c r="H570" s="9" t="s">
        <v>485</v>
      </c>
      <c r="I570" s="10" t="s">
        <v>497</v>
      </c>
      <c r="J570" s="10" t="s">
        <v>494</v>
      </c>
      <c r="K570" s="10">
        <v>1995</v>
      </c>
      <c r="L570" s="10">
        <v>1</v>
      </c>
      <c r="M570" s="10"/>
      <c r="N570" s="10">
        <v>0</v>
      </c>
      <c r="O570" s="10">
        <v>454</v>
      </c>
      <c r="P570" s="12" t="str">
        <f>CONCATENATE(Таблица1[[#This Row],[Ф.И.О.]],"$",Таблица1[[#This Row],[DOI]])</f>
        <v>Бехтенова Алтына Ербаяновна$10.3390/min12091077</v>
      </c>
      <c r="Q570" s="10">
        <f>SUM(1/(COUNTIF(P:P,Таблица1[[#This Row],[Ф.И.О.+DOI]])))</f>
        <v>1</v>
      </c>
      <c r="R570" s="10">
        <f>SUM(1/(COUNTIF(A:A,Таблица1[[#This Row],[DOI]])))</f>
        <v>0.5</v>
      </c>
      <c r="S570" s="9" t="s">
        <v>518</v>
      </c>
      <c r="T570" s="9" t="s">
        <v>888</v>
      </c>
    </row>
    <row r="571" spans="1:20" x14ac:dyDescent="0.25">
      <c r="A571" s="9" t="s">
        <v>65</v>
      </c>
      <c r="B571" s="10" t="s">
        <v>247</v>
      </c>
      <c r="C571" s="10">
        <v>1</v>
      </c>
      <c r="D571" s="10">
        <v>10</v>
      </c>
      <c r="E57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71" s="10">
        <v>30</v>
      </c>
      <c r="G571" s="11">
        <f>((Таблица1[[#This Row],[Балл]]*Таблица1[[#This Row],[Коэфф]])/Таблица1[[#This Row],[Авторы]])/Таблица1[[#This Row],[Количество аффилиаций]]</f>
        <v>3.9</v>
      </c>
      <c r="H571" s="9" t="s">
        <v>307</v>
      </c>
      <c r="I571" s="10" t="s">
        <v>495</v>
      </c>
      <c r="J571" s="10" t="s">
        <v>492</v>
      </c>
      <c r="K571" s="10">
        <v>1999</v>
      </c>
      <c r="L571" s="10">
        <v>2</v>
      </c>
      <c r="M571" s="10"/>
      <c r="N571" s="10">
        <v>0</v>
      </c>
      <c r="O571" s="10">
        <v>211</v>
      </c>
      <c r="P571" s="12" t="str">
        <f>CONCATENATE(Таблица1[[#This Row],[Ф.И.О.]],"$",Таблица1[[#This Row],[DOI]])</f>
        <v>Волосов Алексей Сергеевич$10.3390/min12091101</v>
      </c>
      <c r="Q571" s="10">
        <f>SUM(1/(COUNTIF(P:P,Таблица1[[#This Row],[Ф.И.О.+DOI]])))</f>
        <v>1</v>
      </c>
      <c r="R571" s="10">
        <f>SUM(1/(COUNTIF(A:A,Таблица1[[#This Row],[DOI]])))</f>
        <v>0.16666666666666666</v>
      </c>
      <c r="S571" s="9" t="s">
        <v>518</v>
      </c>
      <c r="T571" s="9" t="s">
        <v>676</v>
      </c>
    </row>
    <row r="572" spans="1:20" x14ac:dyDescent="0.25">
      <c r="A572" s="9" t="s">
        <v>65</v>
      </c>
      <c r="B572" s="10" t="s">
        <v>247</v>
      </c>
      <c r="C572" s="10">
        <v>1</v>
      </c>
      <c r="D572" s="10">
        <v>10</v>
      </c>
      <c r="E57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72" s="10">
        <v>30</v>
      </c>
      <c r="G572" s="11">
        <f>((Таблица1[[#This Row],[Балл]]*Таблица1[[#This Row],[Коэфф]])/Таблица1[[#This Row],[Авторы]])/Таблица1[[#This Row],[Количество аффилиаций]]</f>
        <v>3.9</v>
      </c>
      <c r="H572" s="9" t="s">
        <v>308</v>
      </c>
      <c r="I572" s="10" t="s">
        <v>495</v>
      </c>
      <c r="J572" s="10" t="s">
        <v>492</v>
      </c>
      <c r="K572" s="10">
        <v>2000</v>
      </c>
      <c r="L572" s="10">
        <v>2</v>
      </c>
      <c r="M572" s="10"/>
      <c r="N572" s="10">
        <v>0</v>
      </c>
      <c r="O572" s="10">
        <v>211</v>
      </c>
      <c r="P572" s="12" t="str">
        <f>CONCATENATE(Таблица1[[#This Row],[Ф.И.О.]],"$",Таблица1[[#This Row],[DOI]])</f>
        <v>Ильичева Екатерина Александровна$10.3390/min12091101</v>
      </c>
      <c r="Q572" s="10">
        <f>SUM(1/(COUNTIF(P:P,Таблица1[[#This Row],[Ф.И.О.+DOI]])))</f>
        <v>1</v>
      </c>
      <c r="R572" s="10">
        <f>SUM(1/(COUNTIF(A:A,Таблица1[[#This Row],[DOI]])))</f>
        <v>0.16666666666666666</v>
      </c>
      <c r="S572" s="9" t="s">
        <v>518</v>
      </c>
      <c r="T572" s="9" t="s">
        <v>676</v>
      </c>
    </row>
    <row r="573" spans="1:20" x14ac:dyDescent="0.25">
      <c r="A573" s="9" t="s">
        <v>65</v>
      </c>
      <c r="B573" s="10" t="s">
        <v>247</v>
      </c>
      <c r="C573" s="10">
        <v>1</v>
      </c>
      <c r="D573" s="10">
        <v>10</v>
      </c>
      <c r="E57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73" s="10">
        <v>30</v>
      </c>
      <c r="G573" s="11">
        <f>((Таблица1[[#This Row],[Балл]]*Таблица1[[#This Row],[Коэфф]])/Таблица1[[#This Row],[Авторы]])/Таблица1[[#This Row],[Количество аффилиаций]]</f>
        <v>2.6</v>
      </c>
      <c r="H573" s="9" t="s">
        <v>292</v>
      </c>
      <c r="I573" s="10" t="s">
        <v>497</v>
      </c>
      <c r="J573" s="10" t="s">
        <v>494</v>
      </c>
      <c r="K573" s="10">
        <v>1989</v>
      </c>
      <c r="L573" s="10">
        <v>3</v>
      </c>
      <c r="M573" s="10"/>
      <c r="N573" s="10">
        <v>0</v>
      </c>
      <c r="O573" s="10">
        <v>211</v>
      </c>
      <c r="P573" s="12" t="str">
        <f>CONCATENATE(Таблица1[[#This Row],[Ф.И.О.]],"$",Таблица1[[#This Row],[DOI]])</f>
        <v>Котлер Павел Дмитриевич$10.3390/min12091101</v>
      </c>
      <c r="Q573" s="10">
        <f>SUM(1/(COUNTIF(P:P,Таблица1[[#This Row],[Ф.И.О.+DOI]])))</f>
        <v>1</v>
      </c>
      <c r="R573" s="10">
        <f>SUM(1/(COUNTIF(A:A,Таблица1[[#This Row],[DOI]])))</f>
        <v>0.16666666666666666</v>
      </c>
      <c r="S573" s="9" t="s">
        <v>518</v>
      </c>
      <c r="T573" s="9" t="s">
        <v>676</v>
      </c>
    </row>
    <row r="574" spans="1:20" x14ac:dyDescent="0.25">
      <c r="A574" s="9" t="s">
        <v>65</v>
      </c>
      <c r="B574" s="10" t="s">
        <v>247</v>
      </c>
      <c r="C574" s="10">
        <v>1</v>
      </c>
      <c r="D574" s="10">
        <v>10</v>
      </c>
      <c r="E57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74" s="10">
        <v>30</v>
      </c>
      <c r="G574" s="11">
        <f>((Таблица1[[#This Row],[Балл]]*Таблица1[[#This Row],[Коэфф]])/Таблица1[[#This Row],[Авторы]])/Таблица1[[#This Row],[Количество аффилиаций]]</f>
        <v>3.9</v>
      </c>
      <c r="H574" s="9" t="s">
        <v>466</v>
      </c>
      <c r="I574" s="10" t="s">
        <v>497</v>
      </c>
      <c r="J574" s="10" t="s">
        <v>494</v>
      </c>
      <c r="K574" s="10">
        <v>1989</v>
      </c>
      <c r="L574" s="10">
        <v>2</v>
      </c>
      <c r="M574" s="10"/>
      <c r="N574" s="10">
        <v>0</v>
      </c>
      <c r="O574" s="10">
        <v>212</v>
      </c>
      <c r="P574" s="12" t="str">
        <f>CONCATENATE(Таблица1[[#This Row],[Ф.И.О.]],"$",Таблица1[[#This Row],[DOI]])</f>
        <v>Куликова Анна Викторовна$10.3390/min12091101</v>
      </c>
      <c r="Q574" s="10">
        <f>SUM(1/(COUNTIF(P:P,Таблица1[[#This Row],[Ф.И.О.+DOI]])))</f>
        <v>1</v>
      </c>
      <c r="R574" s="10">
        <f>SUM(1/(COUNTIF(A:A,Таблица1[[#This Row],[DOI]])))</f>
        <v>0.16666666666666666</v>
      </c>
      <c r="S574" s="9" t="s">
        <v>518</v>
      </c>
      <c r="T574" s="9" t="s">
        <v>879</v>
      </c>
    </row>
    <row r="575" spans="1:20" x14ac:dyDescent="0.25">
      <c r="A575" s="9" t="s">
        <v>65</v>
      </c>
      <c r="B575" s="10" t="s">
        <v>247</v>
      </c>
      <c r="C575" s="10">
        <v>1</v>
      </c>
      <c r="D575" s="10">
        <v>10</v>
      </c>
      <c r="E57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75" s="10">
        <v>30</v>
      </c>
      <c r="G575" s="11">
        <f>((Таблица1[[#This Row],[Балл]]*Таблица1[[#This Row],[Коэфф]])/Таблица1[[#This Row],[Авторы]])/Таблица1[[#This Row],[Количество аффилиаций]]</f>
        <v>7.8</v>
      </c>
      <c r="H575" s="9" t="s">
        <v>345</v>
      </c>
      <c r="I575" s="10" t="s">
        <v>497</v>
      </c>
      <c r="J575" s="10" t="s">
        <v>492</v>
      </c>
      <c r="K575" s="10">
        <v>1982</v>
      </c>
      <c r="L575" s="10">
        <v>1</v>
      </c>
      <c r="M575" s="10"/>
      <c r="N575" s="10">
        <v>0</v>
      </c>
      <c r="O575" s="10">
        <v>775</v>
      </c>
      <c r="P575" s="12" t="str">
        <f>CONCATENATE(Таблица1[[#This Row],[Ф.И.О.]],"$",Таблица1[[#This Row],[DOI]])</f>
        <v>Семенова Дина Валерьевна$10.3390/min12091101</v>
      </c>
      <c r="Q575" s="10">
        <f>SUM(1/(COUNTIF(P:P,Таблица1[[#This Row],[Ф.И.О.+DOI]])))</f>
        <v>1</v>
      </c>
      <c r="R575" s="10">
        <f>SUM(1/(COUNTIF(A:A,Таблица1[[#This Row],[DOI]])))</f>
        <v>0.16666666666666666</v>
      </c>
      <c r="S575" s="9" t="s">
        <v>518</v>
      </c>
      <c r="T575" s="9" t="s">
        <v>731</v>
      </c>
    </row>
    <row r="576" spans="1:20" x14ac:dyDescent="0.25">
      <c r="A576" s="9" t="s">
        <v>65</v>
      </c>
      <c r="B576" s="10" t="s">
        <v>247</v>
      </c>
      <c r="C576" s="10">
        <v>1</v>
      </c>
      <c r="D576" s="10">
        <v>10</v>
      </c>
      <c r="E57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76" s="10">
        <v>30</v>
      </c>
      <c r="G576" s="11">
        <f>((Таблица1[[#This Row],[Балл]]*Таблица1[[#This Row],[Коэфф]])/Таблица1[[#This Row],[Авторы]])/Таблица1[[#This Row],[Количество аффилиаций]]</f>
        <v>7.8</v>
      </c>
      <c r="H576" s="9" t="s">
        <v>297</v>
      </c>
      <c r="I576" s="10" t="s">
        <v>489</v>
      </c>
      <c r="J576" s="10" t="s">
        <v>490</v>
      </c>
      <c r="K576" s="10">
        <v>1979</v>
      </c>
      <c r="L576" s="10">
        <v>1</v>
      </c>
      <c r="M576" s="10">
        <v>1</v>
      </c>
      <c r="N576" s="10">
        <v>1</v>
      </c>
      <c r="O576" s="10">
        <v>211</v>
      </c>
      <c r="P576" s="12" t="str">
        <f>CONCATENATE(Таблица1[[#This Row],[Ф.И.О.]],"$",Таблица1[[#This Row],[DOI]])</f>
        <v>Хромых Сергей Владимирович$10.3390/min12091101</v>
      </c>
      <c r="Q576" s="10">
        <f>SUM(1/(COUNTIF(P:P,Таблица1[[#This Row],[Ф.И.О.+DOI]])))</f>
        <v>1</v>
      </c>
      <c r="R576" s="10">
        <f>SUM(1/(COUNTIF(A:A,Таблица1[[#This Row],[DOI]])))</f>
        <v>0.16666666666666666</v>
      </c>
      <c r="S576" s="9" t="s">
        <v>518</v>
      </c>
      <c r="T576" s="9" t="s">
        <v>676</v>
      </c>
    </row>
    <row r="577" spans="1:20" x14ac:dyDescent="0.25">
      <c r="A577" s="9" t="s">
        <v>182</v>
      </c>
      <c r="B577" s="10" t="s">
        <v>247</v>
      </c>
      <c r="C577" s="10">
        <v>1</v>
      </c>
      <c r="D577" s="10">
        <v>5</v>
      </c>
      <c r="E57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77" s="10">
        <v>30</v>
      </c>
      <c r="G577" s="11">
        <f>((Таблица1[[#This Row],[Балл]]*Таблица1[[#This Row],[Коэфф]])/Таблица1[[#This Row],[Авторы]])/Таблица1[[#This Row],[Количество аффилиаций]]</f>
        <v>15.6</v>
      </c>
      <c r="H577" s="9" t="s">
        <v>419</v>
      </c>
      <c r="I577" s="10" t="s">
        <v>489</v>
      </c>
      <c r="J577" s="10" t="s">
        <v>490</v>
      </c>
      <c r="K577" s="10">
        <v>1951</v>
      </c>
      <c r="L577" s="10">
        <v>1</v>
      </c>
      <c r="M577" s="10">
        <v>1</v>
      </c>
      <c r="N577" s="10">
        <v>1</v>
      </c>
      <c r="O577" s="10">
        <v>217</v>
      </c>
      <c r="P577" s="12" t="str">
        <f>CONCATENATE(Таблица1[[#This Row],[Ф.И.О.]],"$",Таблица1[[#This Row],[DOI]])</f>
        <v>Синякова Елена Федоровна$10.3390/min12091136</v>
      </c>
      <c r="Q577" s="10">
        <f>SUM(1/(COUNTIF(P:P,Таблица1[[#This Row],[Ф.И.О.+DOI]])))</f>
        <v>1</v>
      </c>
      <c r="R577" s="10">
        <f>SUM(1/(COUNTIF(A:A,Таблица1[[#This Row],[DOI]])))</f>
        <v>1</v>
      </c>
      <c r="S577" s="9" t="s">
        <v>518</v>
      </c>
      <c r="T577" s="9" t="s">
        <v>804</v>
      </c>
    </row>
    <row r="578" spans="1:20" x14ac:dyDescent="0.25">
      <c r="A578" s="9" t="s">
        <v>80</v>
      </c>
      <c r="B578" s="10" t="s">
        <v>247</v>
      </c>
      <c r="C578" s="10">
        <v>1</v>
      </c>
      <c r="D578" s="10">
        <v>9</v>
      </c>
      <c r="E57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78" s="10">
        <v>30</v>
      </c>
      <c r="G578" s="11">
        <f>((Таблица1[[#This Row],[Балл]]*Таблица1[[#This Row],[Коэфф]])/Таблица1[[#This Row],[Авторы]])/Таблица1[[#This Row],[Количество аффилиаций]]</f>
        <v>8.6666666666666661</v>
      </c>
      <c r="H578" s="9" t="s">
        <v>401</v>
      </c>
      <c r="I578" s="10" t="s">
        <v>493</v>
      </c>
      <c r="J578" s="10" t="s">
        <v>494</v>
      </c>
      <c r="K578" s="10">
        <v>1957</v>
      </c>
      <c r="L578" s="10">
        <v>1</v>
      </c>
      <c r="M578" s="10">
        <v>1</v>
      </c>
      <c r="N578" s="10">
        <v>1</v>
      </c>
      <c r="O578" s="10">
        <v>213</v>
      </c>
      <c r="P578" s="12" t="str">
        <f>CONCATENATE(Таблица1[[#This Row],[Ф.И.О.]],"$",Таблица1[[#This Row],[DOI]])</f>
        <v>Ащепков Игорь Викторович$10.3390/min12111353</v>
      </c>
      <c r="Q578" s="10">
        <f>SUM(1/(COUNTIF(P:P,Таблица1[[#This Row],[Ф.И.О.+DOI]])))</f>
        <v>1</v>
      </c>
      <c r="R578" s="10">
        <f>SUM(1/(COUNTIF(A:A,Таблица1[[#This Row],[DOI]])))</f>
        <v>0.33333333333333331</v>
      </c>
      <c r="S578" s="9" t="s">
        <v>518</v>
      </c>
      <c r="T578" s="9" t="s">
        <v>691</v>
      </c>
    </row>
    <row r="579" spans="1:20" x14ac:dyDescent="0.25">
      <c r="A579" s="9" t="s">
        <v>80</v>
      </c>
      <c r="B579" s="10" t="s">
        <v>247</v>
      </c>
      <c r="C579" s="10">
        <v>1</v>
      </c>
      <c r="D579" s="10">
        <v>5</v>
      </c>
      <c r="E57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79" s="10">
        <v>30</v>
      </c>
      <c r="G579" s="11">
        <f>((Таблица1[[#This Row],[Балл]]*Таблица1[[#This Row],[Коэфф]])/Таблица1[[#This Row],[Авторы]])/Таблица1[[#This Row],[Количество аффилиаций]]</f>
        <v>15.6</v>
      </c>
      <c r="H579" s="9" t="s">
        <v>318</v>
      </c>
      <c r="I579" s="10" t="s">
        <v>493</v>
      </c>
      <c r="J579" s="10" t="s">
        <v>494</v>
      </c>
      <c r="K579" s="10">
        <v>1958</v>
      </c>
      <c r="L579" s="10">
        <v>1</v>
      </c>
      <c r="M579" s="10"/>
      <c r="N579" s="10">
        <v>0</v>
      </c>
      <c r="O579" s="10">
        <v>451</v>
      </c>
      <c r="P579" s="12" t="str">
        <f>CONCATENATE(Таблица1[[#This Row],[Ф.И.О.]],"$",Таблица1[[#This Row],[DOI]])</f>
        <v>Логвинова Алла Михайловна$10.3390/min12111353</v>
      </c>
      <c r="Q579" s="10">
        <f>SUM(1/(COUNTIF(P:P,Таблица1[[#This Row],[Ф.И.О.+DOI]])))</f>
        <v>1</v>
      </c>
      <c r="R579" s="10">
        <f>SUM(1/(COUNTIF(A:A,Таблица1[[#This Row],[DOI]])))</f>
        <v>0.33333333333333331</v>
      </c>
      <c r="S579" s="9" t="s">
        <v>518</v>
      </c>
      <c r="T579" s="9" t="s">
        <v>691</v>
      </c>
    </row>
    <row r="580" spans="1:20" x14ac:dyDescent="0.25">
      <c r="A580" s="9" t="s">
        <v>80</v>
      </c>
      <c r="B580" s="10" t="s">
        <v>247</v>
      </c>
      <c r="C580" s="10">
        <v>1</v>
      </c>
      <c r="D580" s="10">
        <v>9</v>
      </c>
      <c r="E58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80" s="10">
        <v>30</v>
      </c>
      <c r="G580" s="11">
        <f>((Таблица1[[#This Row],[Балл]]*Таблица1[[#This Row],[Коэфф]])/Таблица1[[#This Row],[Авторы]])/Таблица1[[#This Row],[Количество аффилиаций]]</f>
        <v>8.6666666666666661</v>
      </c>
      <c r="H580" s="9" t="s">
        <v>437</v>
      </c>
      <c r="I580" s="10" t="s">
        <v>495</v>
      </c>
      <c r="J580" s="10" t="s">
        <v>494</v>
      </c>
      <c r="K580" s="10">
        <v>1945</v>
      </c>
      <c r="L580" s="10">
        <v>1</v>
      </c>
      <c r="M580" s="10"/>
      <c r="N580" s="10">
        <v>0</v>
      </c>
      <c r="O580" s="10">
        <v>452</v>
      </c>
      <c r="P580" s="12" t="str">
        <f>CONCATENATE(Таблица1[[#This Row],[Ф.И.О.]],"$",Таблица1[[#This Row],[DOI]])</f>
        <v>Овчинников Юрий Иванович$10.3390/min12111353</v>
      </c>
      <c r="Q580" s="10">
        <f>SUM(1/(COUNTIF(P:P,Таблица1[[#This Row],[Ф.И.О.+DOI]])))</f>
        <v>1</v>
      </c>
      <c r="R580" s="10">
        <f>SUM(1/(COUNTIF(A:A,Таблица1[[#This Row],[DOI]])))</f>
        <v>0.33333333333333331</v>
      </c>
      <c r="S580" s="9" t="s">
        <v>518</v>
      </c>
      <c r="T580" s="9" t="s">
        <v>691</v>
      </c>
    </row>
    <row r="581" spans="1:20" x14ac:dyDescent="0.25">
      <c r="A581" s="9" t="s">
        <v>66</v>
      </c>
      <c r="B581" s="10" t="s">
        <v>247</v>
      </c>
      <c r="C581" s="10">
        <v>1</v>
      </c>
      <c r="D581" s="10">
        <v>7</v>
      </c>
      <c r="E58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81" s="10">
        <v>30</v>
      </c>
      <c r="G581" s="11">
        <f>((Таблица1[[#This Row],[Балл]]*Таблица1[[#This Row],[Коэфф]])/Таблица1[[#This Row],[Авторы]])/Таблица1[[#This Row],[Количество аффилиаций]]</f>
        <v>11.142857142857142</v>
      </c>
      <c r="H581" s="9" t="s">
        <v>343</v>
      </c>
      <c r="I581" s="10" t="s">
        <v>489</v>
      </c>
      <c r="J581" s="10" t="s">
        <v>490</v>
      </c>
      <c r="K581" s="10">
        <v>1961</v>
      </c>
      <c r="L581" s="10">
        <v>1</v>
      </c>
      <c r="M581" s="10"/>
      <c r="N581" s="10">
        <v>0</v>
      </c>
      <c r="O581" s="10">
        <v>775</v>
      </c>
      <c r="P581" s="12" t="str">
        <f>CONCATENATE(Таблица1[[#This Row],[Ф.И.О.]],"$",Таблица1[[#This Row],[DOI]])</f>
        <v>Травин Алексей Валентинович$10.3390/min12121478</v>
      </c>
      <c r="Q581" s="10">
        <f>SUM(1/(COUNTIF(P:P,Таблица1[[#This Row],[Ф.И.О.+DOI]])))</f>
        <v>1</v>
      </c>
      <c r="R581" s="10">
        <f>SUM(1/(COUNTIF(A:A,Таблица1[[#This Row],[DOI]])))</f>
        <v>0.5</v>
      </c>
      <c r="S581" s="9" t="s">
        <v>518</v>
      </c>
      <c r="T581" s="9" t="s">
        <v>732</v>
      </c>
    </row>
    <row r="582" spans="1:20" x14ac:dyDescent="0.25">
      <c r="A582" s="9" t="s">
        <v>66</v>
      </c>
      <c r="B582" s="10" t="s">
        <v>247</v>
      </c>
      <c r="C582" s="10">
        <v>1</v>
      </c>
      <c r="D582" s="10">
        <v>7</v>
      </c>
      <c r="E58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82" s="10">
        <v>30</v>
      </c>
      <c r="G582" s="11">
        <f>((Таблица1[[#This Row],[Балл]]*Таблица1[[#This Row],[Коэфф]])/Таблица1[[#This Row],[Авторы]])/Таблица1[[#This Row],[Количество аффилиаций]]</f>
        <v>11.142857142857142</v>
      </c>
      <c r="H582" s="9" t="s">
        <v>297</v>
      </c>
      <c r="I582" s="10" t="s">
        <v>489</v>
      </c>
      <c r="J582" s="10" t="s">
        <v>490</v>
      </c>
      <c r="K582" s="10">
        <v>1979</v>
      </c>
      <c r="L582" s="10">
        <v>1</v>
      </c>
      <c r="M582" s="10"/>
      <c r="N582" s="10">
        <v>0</v>
      </c>
      <c r="O582" s="10">
        <v>211</v>
      </c>
      <c r="P582" s="12" t="str">
        <f>CONCATENATE(Таблица1[[#This Row],[Ф.И.О.]],"$",Таблица1[[#This Row],[DOI]])</f>
        <v>Хромых Сергей Владимирович$10.3390/min12121478</v>
      </c>
      <c r="Q582" s="10">
        <f>SUM(1/(COUNTIF(P:P,Таблица1[[#This Row],[Ф.И.О.+DOI]])))</f>
        <v>1</v>
      </c>
      <c r="R582" s="10">
        <f>SUM(1/(COUNTIF(A:A,Таблица1[[#This Row],[DOI]])))</f>
        <v>0.5</v>
      </c>
      <c r="S582" s="9" t="s">
        <v>518</v>
      </c>
      <c r="T582" s="9" t="s">
        <v>677</v>
      </c>
    </row>
    <row r="583" spans="1:20" x14ac:dyDescent="0.25">
      <c r="A583" s="9" t="s">
        <v>40</v>
      </c>
      <c r="B583" s="10" t="s">
        <v>247</v>
      </c>
      <c r="C583" s="10">
        <v>1</v>
      </c>
      <c r="D583" s="10">
        <v>9</v>
      </c>
      <c r="E58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83" s="10">
        <v>30</v>
      </c>
      <c r="G583" s="11">
        <f>((Таблица1[[#This Row],[Балл]]*Таблица1[[#This Row],[Коэфф]])/Таблица1[[#This Row],[Авторы]])/Таблица1[[#This Row],[Количество аффилиаций]]</f>
        <v>4.333333333333333</v>
      </c>
      <c r="H583" s="9" t="s">
        <v>277</v>
      </c>
      <c r="I583" s="10" t="s">
        <v>497</v>
      </c>
      <c r="J583" s="10" t="s">
        <v>494</v>
      </c>
      <c r="K583" s="10">
        <v>1988</v>
      </c>
      <c r="L583" s="10">
        <v>2</v>
      </c>
      <c r="M583" s="10"/>
      <c r="N583" s="10">
        <v>0</v>
      </c>
      <c r="O583" s="10">
        <v>447</v>
      </c>
      <c r="P583" s="12" t="str">
        <f>CONCATENATE(Таблица1[[#This Row],[Ф.И.О.]],"$",Таблица1[[#This Row],[DOI]])</f>
        <v>Голошумова Алина Александровна$10.3390/molecules27165078</v>
      </c>
      <c r="Q583" s="10">
        <f>SUM(1/(COUNTIF(P:P,Таблица1[[#This Row],[Ф.И.О.+DOI]])))</f>
        <v>1</v>
      </c>
      <c r="R583" s="10">
        <f>SUM(1/(COUNTIF(A:A,Таблица1[[#This Row],[DOI]])))</f>
        <v>0.33333333333333331</v>
      </c>
      <c r="S583" s="9" t="s">
        <v>537</v>
      </c>
      <c r="T583" s="9" t="s">
        <v>650</v>
      </c>
    </row>
    <row r="584" spans="1:20" x14ac:dyDescent="0.25">
      <c r="A584" s="9" t="s">
        <v>40</v>
      </c>
      <c r="B584" s="10" t="s">
        <v>247</v>
      </c>
      <c r="C584" s="10">
        <v>1</v>
      </c>
      <c r="D584" s="10">
        <v>9</v>
      </c>
      <c r="E58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84" s="10">
        <v>30</v>
      </c>
      <c r="G584" s="11">
        <f>((Таблица1[[#This Row],[Балл]]*Таблица1[[#This Row],[Коэфф]])/Таблица1[[#This Row],[Авторы]])/Таблица1[[#This Row],[Количество аффилиаций]]</f>
        <v>4.333333333333333</v>
      </c>
      <c r="H584" s="9" t="s">
        <v>278</v>
      </c>
      <c r="I584" s="10" t="s">
        <v>489</v>
      </c>
      <c r="J584" s="10" t="s">
        <v>490</v>
      </c>
      <c r="K584" s="10">
        <v>1946</v>
      </c>
      <c r="L584" s="10">
        <v>2</v>
      </c>
      <c r="M584" s="10"/>
      <c r="N584" s="10">
        <v>0</v>
      </c>
      <c r="O584" s="10">
        <v>447</v>
      </c>
      <c r="P584" s="12" t="str">
        <f>CONCATENATE(Таблица1[[#This Row],[Ф.И.О.]],"$",Таблица1[[#This Row],[DOI]])</f>
        <v>Исаенко Людмила Ивановна$10.3390/molecules27165078</v>
      </c>
      <c r="Q584" s="10">
        <f>SUM(1/(COUNTIF(P:P,Таблица1[[#This Row],[Ф.И.О.+DOI]])))</f>
        <v>1</v>
      </c>
      <c r="R584" s="10">
        <f>SUM(1/(COUNTIF(A:A,Таблица1[[#This Row],[DOI]])))</f>
        <v>0.33333333333333331</v>
      </c>
      <c r="S584" s="9" t="s">
        <v>537</v>
      </c>
      <c r="T584" s="9" t="s">
        <v>650</v>
      </c>
    </row>
    <row r="585" spans="1:20" x14ac:dyDescent="0.25">
      <c r="A585" s="9" t="s">
        <v>40</v>
      </c>
      <c r="B585" s="10" t="s">
        <v>247</v>
      </c>
      <c r="C585" s="10">
        <v>1</v>
      </c>
      <c r="D585" s="10">
        <v>9</v>
      </c>
      <c r="E58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85" s="10">
        <v>30</v>
      </c>
      <c r="G585" s="11">
        <f>((Таблица1[[#This Row],[Балл]]*Таблица1[[#This Row],[Коэфф]])/Таблица1[[#This Row],[Авторы]])/Таблица1[[#This Row],[Количество аффилиаций]]</f>
        <v>4.333333333333333</v>
      </c>
      <c r="H585" s="9" t="s">
        <v>281</v>
      </c>
      <c r="I585" s="10" t="s">
        <v>493</v>
      </c>
      <c r="J585" s="10" t="s">
        <v>492</v>
      </c>
      <c r="K585" s="10">
        <v>1953</v>
      </c>
      <c r="L585" s="10">
        <v>2</v>
      </c>
      <c r="M585" s="10"/>
      <c r="N585" s="10">
        <v>0</v>
      </c>
      <c r="O585" s="10">
        <v>447</v>
      </c>
      <c r="P585" s="12" t="str">
        <f>CONCATENATE(Таблица1[[#This Row],[Ф.И.О.]],"$",Таблица1[[#This Row],[DOI]])</f>
        <v>Лобанов Сергей Иванович$10.3390/molecules27165078</v>
      </c>
      <c r="Q585" s="10">
        <f>SUM(1/(COUNTIF(P:P,Таблица1[[#This Row],[Ф.И.О.+DOI]])))</f>
        <v>1</v>
      </c>
      <c r="R585" s="10">
        <f>SUM(1/(COUNTIF(A:A,Таблица1[[#This Row],[DOI]])))</f>
        <v>0.33333333333333331</v>
      </c>
      <c r="S585" s="9" t="s">
        <v>537</v>
      </c>
      <c r="T585" s="9" t="s">
        <v>650</v>
      </c>
    </row>
    <row r="586" spans="1:20" x14ac:dyDescent="0.25">
      <c r="A586" s="9" t="s">
        <v>41</v>
      </c>
      <c r="B586" s="10" t="s">
        <v>248</v>
      </c>
      <c r="C586" s="10">
        <v>1</v>
      </c>
      <c r="D586" s="10">
        <v>9</v>
      </c>
      <c r="E58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586" s="10">
        <v>30</v>
      </c>
      <c r="G586" s="11">
        <f>((Таблица1[[#This Row],[Балл]]*Таблица1[[#This Row],[Коэфф]])/Таблица1[[#This Row],[Авторы]])/Таблица1[[#This Row],[Количество аффилиаций]]</f>
        <v>2.5</v>
      </c>
      <c r="H586" s="9" t="s">
        <v>319</v>
      </c>
      <c r="I586" s="10" t="s">
        <v>489</v>
      </c>
      <c r="J586" s="10" t="s">
        <v>490</v>
      </c>
      <c r="K586" s="10">
        <v>1947</v>
      </c>
      <c r="L586" s="10">
        <v>2</v>
      </c>
      <c r="M586" s="10">
        <v>1</v>
      </c>
      <c r="N586" s="10">
        <v>1</v>
      </c>
      <c r="O586" s="10">
        <v>451</v>
      </c>
      <c r="P586" s="12" t="str">
        <f>CONCATENATE(Таблица1[[#This Row],[Ф.И.О.]],"$",Таблица1[[#This Row],[DOI]])</f>
        <v>Елисеев Александр Павлович$10.3390/photonics9100774</v>
      </c>
      <c r="Q586" s="10">
        <f>SUM(1/(COUNTIF(P:P,Таблица1[[#This Row],[Ф.И.О.+DOI]])))</f>
        <v>1</v>
      </c>
      <c r="R586" s="10">
        <f>SUM(1/(COUNTIF(A:A,Таблица1[[#This Row],[DOI]])))</f>
        <v>0.33333333333333331</v>
      </c>
      <c r="S586" s="9" t="s">
        <v>538</v>
      </c>
      <c r="T586" s="9" t="s">
        <v>651</v>
      </c>
    </row>
    <row r="587" spans="1:20" x14ac:dyDescent="0.25">
      <c r="A587" s="9" t="s">
        <v>41</v>
      </c>
      <c r="B587" s="10" t="s">
        <v>248</v>
      </c>
      <c r="C587" s="10">
        <v>1</v>
      </c>
      <c r="D587" s="10">
        <v>9</v>
      </c>
      <c r="E58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587" s="10">
        <v>30</v>
      </c>
      <c r="G587" s="11">
        <f>((Таблица1[[#This Row],[Балл]]*Таблица1[[#This Row],[Коэфф]])/Таблица1[[#This Row],[Авторы]])/Таблица1[[#This Row],[Количество аффилиаций]]</f>
        <v>2.5</v>
      </c>
      <c r="H587" s="9" t="s">
        <v>278</v>
      </c>
      <c r="I587" s="10" t="s">
        <v>489</v>
      </c>
      <c r="J587" s="10" t="s">
        <v>490</v>
      </c>
      <c r="K587" s="10">
        <v>1946</v>
      </c>
      <c r="L587" s="10">
        <v>2</v>
      </c>
      <c r="M587" s="10"/>
      <c r="N587" s="10">
        <v>0</v>
      </c>
      <c r="O587" s="10">
        <v>447</v>
      </c>
      <c r="P587" s="12" t="str">
        <f>CONCATENATE(Таблица1[[#This Row],[Ф.И.О.]],"$",Таблица1[[#This Row],[DOI]])</f>
        <v>Исаенко Людмила Ивановна$10.3390/photonics9100774</v>
      </c>
      <c r="Q587" s="10">
        <f>SUM(1/(COUNTIF(P:P,Таблица1[[#This Row],[Ф.И.О.+DOI]])))</f>
        <v>1</v>
      </c>
      <c r="R587" s="10">
        <f>SUM(1/(COUNTIF(A:A,Таблица1[[#This Row],[DOI]])))</f>
        <v>0.33333333333333331</v>
      </c>
      <c r="S587" s="9" t="s">
        <v>538</v>
      </c>
      <c r="T587" s="9" t="s">
        <v>651</v>
      </c>
    </row>
    <row r="588" spans="1:20" x14ac:dyDescent="0.25">
      <c r="A588" s="9" t="s">
        <v>41</v>
      </c>
      <c r="B588" s="10" t="s">
        <v>248</v>
      </c>
      <c r="C588" s="10">
        <v>1</v>
      </c>
      <c r="D588" s="10">
        <v>9</v>
      </c>
      <c r="E58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1.5</v>
      </c>
      <c r="F588" s="10">
        <v>30</v>
      </c>
      <c r="G588" s="11">
        <f>((Таблица1[[#This Row],[Балл]]*Таблица1[[#This Row],[Коэфф]])/Таблица1[[#This Row],[Авторы]])/Таблица1[[#This Row],[Количество аффилиаций]]</f>
        <v>2.5</v>
      </c>
      <c r="H588" s="9" t="s">
        <v>281</v>
      </c>
      <c r="I588" s="10" t="s">
        <v>493</v>
      </c>
      <c r="J588" s="10" t="s">
        <v>492</v>
      </c>
      <c r="K588" s="10">
        <v>1953</v>
      </c>
      <c r="L588" s="10">
        <v>2</v>
      </c>
      <c r="M588" s="10"/>
      <c r="N588" s="10">
        <v>0</v>
      </c>
      <c r="O588" s="10">
        <v>447</v>
      </c>
      <c r="P588" s="12" t="str">
        <f>CONCATENATE(Таблица1[[#This Row],[Ф.И.О.]],"$",Таблица1[[#This Row],[DOI]])</f>
        <v>Лобанов Сергей Иванович$10.3390/photonics9100774</v>
      </c>
      <c r="Q588" s="10">
        <f>SUM(1/(COUNTIF(P:P,Таблица1[[#This Row],[Ф.И.О.+DOI]])))</f>
        <v>1</v>
      </c>
      <c r="R588" s="10">
        <f>SUM(1/(COUNTIF(A:A,Таблица1[[#This Row],[DOI]])))</f>
        <v>0.33333333333333331</v>
      </c>
      <c r="S588" s="9" t="s">
        <v>538</v>
      </c>
      <c r="T588" s="9" t="s">
        <v>651</v>
      </c>
    </row>
    <row r="589" spans="1:20" x14ac:dyDescent="0.25">
      <c r="A589" s="9" t="s">
        <v>166</v>
      </c>
      <c r="B589" s="10" t="s">
        <v>249</v>
      </c>
      <c r="C589" s="10">
        <v>1</v>
      </c>
      <c r="D589" s="10">
        <v>6</v>
      </c>
      <c r="E58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89" s="10">
        <v>30</v>
      </c>
      <c r="G589" s="11">
        <f>((Таблица1[[#This Row],[Балл]]*Таблица1[[#This Row],[Коэфф]])/Таблица1[[#This Row],[Авторы]])/Таблица1[[#This Row],[Количество аффилиаций]]</f>
        <v>10.5</v>
      </c>
      <c r="H589" s="9" t="s">
        <v>395</v>
      </c>
      <c r="I589" s="10" t="s">
        <v>493</v>
      </c>
      <c r="J589" s="10" t="s">
        <v>494</v>
      </c>
      <c r="K589" s="10">
        <v>1970</v>
      </c>
      <c r="L589" s="10">
        <v>2</v>
      </c>
      <c r="M589" s="10"/>
      <c r="N589" s="10">
        <v>0</v>
      </c>
      <c r="O589" s="10">
        <v>220</v>
      </c>
      <c r="P589" s="12" t="str">
        <f>CONCATENATE(Таблица1[[#This Row],[Ф.И.О.]],"$",Таблица1[[#This Row],[DOI]])</f>
        <v>Агатова Анна Раульевна$10.3390/rs14040917</v>
      </c>
      <c r="Q589" s="10">
        <f>SUM(1/(COUNTIF(P:P,Таблица1[[#This Row],[Ф.И.О.+DOI]])))</f>
        <v>1</v>
      </c>
      <c r="R589" s="10">
        <f>SUM(1/(COUNTIF(A:A,Таблица1[[#This Row],[DOI]])))</f>
        <v>0.33333333333333331</v>
      </c>
      <c r="S589" s="9" t="s">
        <v>580</v>
      </c>
      <c r="T589" s="9" t="s">
        <v>784</v>
      </c>
    </row>
    <row r="590" spans="1:20" x14ac:dyDescent="0.25">
      <c r="A590" s="9" t="s">
        <v>166</v>
      </c>
      <c r="B590" s="10" t="s">
        <v>249</v>
      </c>
      <c r="C590" s="10">
        <v>1</v>
      </c>
      <c r="D590" s="10">
        <v>6</v>
      </c>
      <c r="E59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90" s="10">
        <v>30</v>
      </c>
      <c r="G590" s="11">
        <f>((Таблица1[[#This Row],[Балл]]*Таблица1[[#This Row],[Коэфф]])/Таблица1[[#This Row],[Авторы]])/Таблица1[[#This Row],[Количество аффилиаций]]</f>
        <v>10.5</v>
      </c>
      <c r="H590" s="9" t="s">
        <v>396</v>
      </c>
      <c r="I590" s="10" t="s">
        <v>493</v>
      </c>
      <c r="J590" s="10" t="s">
        <v>494</v>
      </c>
      <c r="K590" s="10">
        <v>1969</v>
      </c>
      <c r="L590" s="10">
        <v>2</v>
      </c>
      <c r="M590" s="10"/>
      <c r="N590" s="10">
        <v>0</v>
      </c>
      <c r="O590" s="10">
        <v>220</v>
      </c>
      <c r="P590" s="12" t="str">
        <f>CONCATENATE(Таблица1[[#This Row],[Ф.И.О.]],"$",Таблица1[[#This Row],[DOI]])</f>
        <v>Непоп Роман Кириллович$10.3390/rs14040917</v>
      </c>
      <c r="Q590" s="10">
        <f>SUM(1/(COUNTIF(P:P,Таблица1[[#This Row],[Ф.И.О.+DOI]])))</f>
        <v>1</v>
      </c>
      <c r="R590" s="10">
        <f>SUM(1/(COUNTIF(A:A,Таблица1[[#This Row],[DOI]])))</f>
        <v>0.33333333333333331</v>
      </c>
      <c r="S590" s="9" t="s">
        <v>580</v>
      </c>
      <c r="T590" s="9" t="s">
        <v>784</v>
      </c>
    </row>
    <row r="591" spans="1:20" x14ac:dyDescent="0.25">
      <c r="A591" s="9" t="s">
        <v>166</v>
      </c>
      <c r="B591" s="10" t="s">
        <v>249</v>
      </c>
      <c r="C591" s="10">
        <v>1</v>
      </c>
      <c r="D591" s="10">
        <v>6</v>
      </c>
      <c r="E59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591" s="10">
        <v>30</v>
      </c>
      <c r="G591" s="11">
        <f>((Таблица1[[#This Row],[Балл]]*Таблица1[[#This Row],[Коэфф]])/Таблица1[[#This Row],[Авторы]])/Таблица1[[#This Row],[Количество аффилиаций]]</f>
        <v>21</v>
      </c>
      <c r="H591" s="9" t="s">
        <v>448</v>
      </c>
      <c r="I591" s="10" t="s">
        <v>497</v>
      </c>
      <c r="J591" s="10" t="s">
        <v>492</v>
      </c>
      <c r="K591" s="10">
        <v>1979</v>
      </c>
      <c r="L591" s="10">
        <v>1</v>
      </c>
      <c r="M591" s="10"/>
      <c r="N591" s="10">
        <v>0</v>
      </c>
      <c r="O591" s="10">
        <v>224</v>
      </c>
      <c r="P591" s="12" t="str">
        <f>CONCATENATE(Таблица1[[#This Row],[Ф.И.О.]],"$",Таблица1[[#This Row],[DOI]])</f>
        <v>Овчинников Иван Юрьевич$10.3390/rs14040917</v>
      </c>
      <c r="Q591" s="10">
        <f>SUM(1/(COUNTIF(P:P,Таблица1[[#This Row],[Ф.И.О.+DOI]])))</f>
        <v>1</v>
      </c>
      <c r="R591" s="10">
        <f>SUM(1/(COUNTIF(A:A,Таблица1[[#This Row],[DOI]])))</f>
        <v>0.33333333333333331</v>
      </c>
      <c r="S591" s="9" t="s">
        <v>580</v>
      </c>
      <c r="T591" s="9" t="s">
        <v>841</v>
      </c>
    </row>
    <row r="592" spans="1:20" x14ac:dyDescent="0.25">
      <c r="A592" s="9" t="s">
        <v>218</v>
      </c>
      <c r="B592" s="10" t="s">
        <v>247</v>
      </c>
      <c r="C592" s="10">
        <v>1</v>
      </c>
      <c r="D592" s="10">
        <v>3</v>
      </c>
      <c r="E59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2.6</v>
      </c>
      <c r="F592" s="10">
        <v>30</v>
      </c>
      <c r="G592" s="11">
        <f>((Таблица1[[#This Row],[Балл]]*Таблица1[[#This Row],[Коэфф]])/Таблица1[[#This Row],[Авторы]])/Таблица1[[#This Row],[Количество аффилиаций]]</f>
        <v>8.6666666666666661</v>
      </c>
      <c r="H592" s="9" t="s">
        <v>454</v>
      </c>
      <c r="I592" s="10" t="s">
        <v>497</v>
      </c>
      <c r="J592" s="10" t="s">
        <v>494</v>
      </c>
      <c r="K592" s="10">
        <v>1993</v>
      </c>
      <c r="L592" s="10">
        <v>3</v>
      </c>
      <c r="M592" s="10"/>
      <c r="N592" s="10">
        <v>0</v>
      </c>
      <c r="O592" s="10">
        <v>284</v>
      </c>
      <c r="P592" s="12" t="str">
        <f>CONCATENATE(Таблица1[[#This Row],[Ф.И.О.]],"$",Таблица1[[#This Row],[DOI]])</f>
        <v>Картозия Андрей Акакиевич$10.3390/w14152322</v>
      </c>
      <c r="Q592" s="10">
        <f>SUM(1/(COUNTIF(P:P,Таблица1[[#This Row],[Ф.И.О.+DOI]])))</f>
        <v>1</v>
      </c>
      <c r="R592" s="10">
        <f>SUM(1/(COUNTIF(A:A,Таблица1[[#This Row],[DOI]])))</f>
        <v>1</v>
      </c>
      <c r="S592" s="9" t="s">
        <v>600</v>
      </c>
      <c r="T592" s="9" t="s">
        <v>851</v>
      </c>
    </row>
    <row r="593" spans="1:20" x14ac:dyDescent="0.25">
      <c r="A593" s="9" t="s">
        <v>223</v>
      </c>
      <c r="B593" s="10" t="s">
        <v>251</v>
      </c>
      <c r="C593" s="10"/>
      <c r="D593" s="10">
        <v>2</v>
      </c>
      <c r="E59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93" s="10">
        <v>1</v>
      </c>
      <c r="G593" s="10">
        <f>((Таблица1[[#This Row],[Балл]]*Таблица1[[#This Row],[Коэфф]])/Таблица1[[#This Row],[Авторы]])/Таблица1[[#This Row],[Количество аффилиаций]]</f>
        <v>3.5</v>
      </c>
      <c r="H593" s="9" t="s">
        <v>455</v>
      </c>
      <c r="I593" s="10" t="s">
        <v>493</v>
      </c>
      <c r="J593" s="10" t="s">
        <v>490</v>
      </c>
      <c r="K593" s="10">
        <v>1964</v>
      </c>
      <c r="L593" s="10">
        <v>1</v>
      </c>
      <c r="M593" s="10">
        <v>1</v>
      </c>
      <c r="N593" s="10">
        <v>0</v>
      </c>
      <c r="O593" s="10">
        <v>436</v>
      </c>
      <c r="P593" s="12" t="str">
        <f>CONCATENATE(Таблица1[[#This Row],[Ф.И.О.]],"$",Таблица1[[#This Row],[DOI]])</f>
        <v>Шарыгин Виктор Викторович$10.35597/2313-545X-2022-8-2-1</v>
      </c>
      <c r="Q593" s="10">
        <f>SUM(1/(COUNTIF(P:P,Таблица1[[#This Row],[Ф.И.О.+DOI]])))</f>
        <v>1</v>
      </c>
      <c r="R593" s="10">
        <f>SUM(1/(COUNTIF(A:A,Таблица1[[#This Row],[DOI]])))</f>
        <v>1</v>
      </c>
      <c r="S593" s="9" t="s">
        <v>519</v>
      </c>
      <c r="T593" s="9" t="s">
        <v>857</v>
      </c>
    </row>
    <row r="594" spans="1:20" x14ac:dyDescent="0.25">
      <c r="A594" s="9" t="s">
        <v>238</v>
      </c>
      <c r="B594" s="10" t="s">
        <v>251</v>
      </c>
      <c r="C594" s="10"/>
      <c r="D594" s="10">
        <v>3</v>
      </c>
      <c r="E59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94" s="10">
        <v>1</v>
      </c>
      <c r="G594" s="10">
        <f>((Таблица1[[#This Row],[Балл]]*Таблица1[[#This Row],[Коэфф]])/Таблица1[[#This Row],[Авторы]])/Таблица1[[#This Row],[Количество аффилиаций]]</f>
        <v>1.1666666666666667</v>
      </c>
      <c r="H594" s="9" t="s">
        <v>472</v>
      </c>
      <c r="I594" s="10" t="s">
        <v>493</v>
      </c>
      <c r="J594" s="10" t="s">
        <v>494</v>
      </c>
      <c r="K594" s="10">
        <v>1981</v>
      </c>
      <c r="L594" s="10">
        <v>2</v>
      </c>
      <c r="M594" s="10"/>
      <c r="N594" s="10">
        <v>0</v>
      </c>
      <c r="O594" s="10">
        <v>212</v>
      </c>
      <c r="P594" s="12" t="str">
        <f>CONCATENATE(Таблица1[[#This Row],[Ф.И.О.]],"$",Таблица1[[#This Row],[DOI]])</f>
        <v>Котляров Алексей Васильевич$10.35597/2313-545X-2022-8-2-5</v>
      </c>
      <c r="Q594" s="10">
        <f>SUM(1/(COUNTIF(P:P,Таблица1[[#This Row],[Ф.И.О.+DOI]])))</f>
        <v>1</v>
      </c>
      <c r="R594" s="10">
        <f>SUM(1/(COUNTIF(A:A,Таблица1[[#This Row],[DOI]])))</f>
        <v>0.5</v>
      </c>
      <c r="S594" s="9" t="s">
        <v>519</v>
      </c>
      <c r="T594" s="9" t="s">
        <v>880</v>
      </c>
    </row>
    <row r="595" spans="1:20" x14ac:dyDescent="0.25">
      <c r="A595" s="9" t="s">
        <v>238</v>
      </c>
      <c r="B595" s="10" t="s">
        <v>251</v>
      </c>
      <c r="C595" s="10"/>
      <c r="D595" s="10">
        <v>3</v>
      </c>
      <c r="E59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95" s="10">
        <v>1</v>
      </c>
      <c r="G595" s="10">
        <f>((Таблица1[[#This Row],[Балл]]*Таблица1[[#This Row],[Коэфф]])/Таблица1[[#This Row],[Авторы]])/Таблица1[[#This Row],[Количество аффилиаций]]</f>
        <v>0.77777777777777779</v>
      </c>
      <c r="H595" s="9" t="s">
        <v>473</v>
      </c>
      <c r="I595" s="10" t="s">
        <v>498</v>
      </c>
      <c r="J595" s="10" t="s">
        <v>490</v>
      </c>
      <c r="K595" s="10">
        <v>1952</v>
      </c>
      <c r="L595" s="10">
        <v>3</v>
      </c>
      <c r="M595" s="10">
        <v>1</v>
      </c>
      <c r="N595" s="10">
        <v>0</v>
      </c>
      <c r="O595" s="10">
        <v>212</v>
      </c>
      <c r="P595" s="12" t="str">
        <f>CONCATENATE(Таблица1[[#This Row],[Ф.И.О.]],"$",Таблица1[[#This Row],[DOI]])</f>
        <v>Симонов Владимир Александрович$10.35597/2313-545X-2022-8-2-5</v>
      </c>
      <c r="Q595" s="10">
        <f>SUM(1/(COUNTIF(P:P,Таблица1[[#This Row],[Ф.И.О.+DOI]])))</f>
        <v>1</v>
      </c>
      <c r="R595" s="10">
        <f>SUM(1/(COUNTIF(A:A,Таблица1[[#This Row],[DOI]])))</f>
        <v>0.5</v>
      </c>
      <c r="S595" s="9" t="s">
        <v>519</v>
      </c>
      <c r="T595" s="9" t="s">
        <v>880</v>
      </c>
    </row>
    <row r="596" spans="1:20" x14ac:dyDescent="0.25">
      <c r="A596" s="9" t="s">
        <v>19</v>
      </c>
      <c r="B596" s="10" t="s">
        <v>251</v>
      </c>
      <c r="C596" s="10"/>
      <c r="D596" s="10">
        <v>4</v>
      </c>
      <c r="E59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96" s="10">
        <v>1</v>
      </c>
      <c r="G596" s="10">
        <f>((Таблица1[[#This Row],[Балл]]*Таблица1[[#This Row],[Коэфф]])/Таблица1[[#This Row],[Авторы]])/Таблица1[[#This Row],[Количество аффилиаций]]</f>
        <v>1.75</v>
      </c>
      <c r="H596" s="9" t="s">
        <v>273</v>
      </c>
      <c r="I596" s="10" t="s">
        <v>491</v>
      </c>
      <c r="J596" s="10" t="s">
        <v>494</v>
      </c>
      <c r="K596" s="10">
        <v>1995</v>
      </c>
      <c r="L596" s="10">
        <v>1</v>
      </c>
      <c r="M596" s="10">
        <v>1</v>
      </c>
      <c r="N596" s="10">
        <v>0</v>
      </c>
      <c r="O596" s="10">
        <v>440</v>
      </c>
      <c r="P596" s="12" t="str">
        <f>CONCATENATE(Таблица1[[#This Row],[Ф.И.О.]],"$",Таблица1[[#This Row],[DOI]])</f>
        <v>Девятиярова Анна Сергеевна$10.35597/2313-545X-2022-8-2-7</v>
      </c>
      <c r="Q596" s="10">
        <f>SUM(1/(COUNTIF(P:P,Таблица1[[#This Row],[Ф.И.О.+DOI]])))</f>
        <v>1</v>
      </c>
      <c r="R596" s="10">
        <f>SUM(1/(COUNTIF(A:A,Таблица1[[#This Row],[DOI]])))</f>
        <v>0.33333333333333331</v>
      </c>
      <c r="S596" s="9" t="s">
        <v>519</v>
      </c>
      <c r="T596" s="9" t="s">
        <v>629</v>
      </c>
    </row>
    <row r="597" spans="1:20" x14ac:dyDescent="0.25">
      <c r="A597" s="9" t="s">
        <v>19</v>
      </c>
      <c r="B597" s="10" t="s">
        <v>251</v>
      </c>
      <c r="C597" s="10"/>
      <c r="D597" s="10">
        <v>4</v>
      </c>
      <c r="E59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97" s="10">
        <v>1</v>
      </c>
      <c r="G597" s="10">
        <f>((Таблица1[[#This Row],[Балл]]*Таблица1[[#This Row],[Коэфф]])/Таблица1[[#This Row],[Авторы]])/Таблица1[[#This Row],[Количество аффилиаций]]</f>
        <v>1.75</v>
      </c>
      <c r="H597" s="9" t="s">
        <v>274</v>
      </c>
      <c r="I597" s="10" t="s">
        <v>493</v>
      </c>
      <c r="J597" s="10" t="s">
        <v>494</v>
      </c>
      <c r="K597" s="10">
        <v>1982</v>
      </c>
      <c r="L597" s="10">
        <v>1</v>
      </c>
      <c r="M597" s="10"/>
      <c r="N597" s="10">
        <v>0</v>
      </c>
      <c r="O597" s="10">
        <v>440</v>
      </c>
      <c r="P597" s="12" t="str">
        <f>CONCATENATE(Таблица1[[#This Row],[Ф.И.О.]],"$",Таблица1[[#This Row],[DOI]])</f>
        <v>Кох Светлана Николаевна$10.35597/2313-545X-2022-8-2-7</v>
      </c>
      <c r="Q597" s="10">
        <f>SUM(1/(COUNTIF(P:P,Таблица1[[#This Row],[Ф.И.О.+DOI]])))</f>
        <v>1</v>
      </c>
      <c r="R597" s="10">
        <f>SUM(1/(COUNTIF(A:A,Таблица1[[#This Row],[DOI]])))</f>
        <v>0.33333333333333331</v>
      </c>
      <c r="S597" s="9" t="s">
        <v>519</v>
      </c>
      <c r="T597" s="9" t="s">
        <v>629</v>
      </c>
    </row>
    <row r="598" spans="1:20" x14ac:dyDescent="0.25">
      <c r="A598" s="9" t="s">
        <v>19</v>
      </c>
      <c r="B598" s="10" t="s">
        <v>251</v>
      </c>
      <c r="C598" s="10"/>
      <c r="D598" s="10">
        <v>4</v>
      </c>
      <c r="E59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98" s="10">
        <v>1</v>
      </c>
      <c r="G598" s="10">
        <f>((Таблица1[[#This Row],[Балл]]*Таблица1[[#This Row],[Коэфф]])/Таблица1[[#This Row],[Авторы]])/Таблица1[[#This Row],[Количество аффилиаций]]</f>
        <v>1.75</v>
      </c>
      <c r="H598" s="9" t="s">
        <v>268</v>
      </c>
      <c r="I598" s="10" t="s">
        <v>489</v>
      </c>
      <c r="J598" s="10" t="s">
        <v>490</v>
      </c>
      <c r="K598" s="10">
        <v>1961</v>
      </c>
      <c r="L598" s="10">
        <v>1</v>
      </c>
      <c r="M598" s="10"/>
      <c r="N598" s="10">
        <v>0</v>
      </c>
      <c r="O598" s="10">
        <v>440</v>
      </c>
      <c r="P598" s="12" t="str">
        <f>CONCATENATE(Таблица1[[#This Row],[Ф.И.О.]],"$",Таблица1[[#This Row],[DOI]])</f>
        <v>Сокол Эллина Владимировна$10.35597/2313-545X-2022-8-2-7</v>
      </c>
      <c r="Q598" s="10">
        <f>SUM(1/(COUNTIF(P:P,Таблица1[[#This Row],[Ф.И.О.+DOI]])))</f>
        <v>1</v>
      </c>
      <c r="R598" s="10">
        <f>SUM(1/(COUNTIF(A:A,Таблица1[[#This Row],[DOI]])))</f>
        <v>0.33333333333333331</v>
      </c>
      <c r="S598" s="9" t="s">
        <v>519</v>
      </c>
      <c r="T598" s="9" t="s">
        <v>629</v>
      </c>
    </row>
    <row r="599" spans="1:20" x14ac:dyDescent="0.25">
      <c r="A599" s="9" t="s">
        <v>183</v>
      </c>
      <c r="B599" s="10" t="s">
        <v>254</v>
      </c>
      <c r="C599" s="10"/>
      <c r="D599" s="10">
        <v>5</v>
      </c>
      <c r="E59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599" s="10">
        <v>1</v>
      </c>
      <c r="G599" s="10">
        <f>((Таблица1[[#This Row],[Балл]]*Таблица1[[#This Row],[Коэфф]])/Таблица1[[#This Row],[Авторы]])/Таблица1[[#This Row],[Количество аффилиаций]]</f>
        <v>0.7</v>
      </c>
      <c r="H599" s="9" t="s">
        <v>423</v>
      </c>
      <c r="I599" s="10" t="s">
        <v>496</v>
      </c>
      <c r="J599" s="10" t="s">
        <v>490</v>
      </c>
      <c r="K599" s="10">
        <v>1976</v>
      </c>
      <c r="L599" s="10">
        <v>2</v>
      </c>
      <c r="M599" s="10"/>
      <c r="N599" s="10">
        <v>0</v>
      </c>
      <c r="O599" s="10">
        <v>215</v>
      </c>
      <c r="P599" s="12" t="str">
        <f>CONCATENATE(Таблица1[[#This Row],[Ф.И.О.]],"$",Таблица1[[#This Row],[DOI]])</f>
        <v>Дорошкевич Анна Геннадьевна$10.47765/0869-5997-2022-10002</v>
      </c>
      <c r="Q599" s="10">
        <f>SUM(1/(COUNTIF(P:P,Таблица1[[#This Row],[Ф.И.О.+DOI]])))</f>
        <v>1</v>
      </c>
      <c r="R599" s="10">
        <f>SUM(1/(COUNTIF(A:A,Таблица1[[#This Row],[DOI]])))</f>
        <v>0.25</v>
      </c>
      <c r="S599" s="9" t="s">
        <v>520</v>
      </c>
      <c r="T599" s="9" t="s">
        <v>827</v>
      </c>
    </row>
    <row r="600" spans="1:20" x14ac:dyDescent="0.25">
      <c r="A600" s="9" t="s">
        <v>183</v>
      </c>
      <c r="B600" s="10" t="s">
        <v>254</v>
      </c>
      <c r="C600" s="10"/>
      <c r="D600" s="10">
        <v>5</v>
      </c>
      <c r="E60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00" s="10">
        <v>1</v>
      </c>
      <c r="G600" s="10">
        <f>((Таблица1[[#This Row],[Балл]]*Таблица1[[#This Row],[Коэфф]])/Таблица1[[#This Row],[Авторы]])/Таблица1[[#This Row],[Количество аффилиаций]]</f>
        <v>1.4</v>
      </c>
      <c r="H600" s="9" t="s">
        <v>438</v>
      </c>
      <c r="I600" s="10" t="s">
        <v>495</v>
      </c>
      <c r="J600" s="10" t="s">
        <v>492</v>
      </c>
      <c r="K600" s="10">
        <v>1998</v>
      </c>
      <c r="L600" s="10">
        <v>1</v>
      </c>
      <c r="M600" s="10"/>
      <c r="N600" s="10">
        <v>0</v>
      </c>
      <c r="O600" s="10">
        <v>215</v>
      </c>
      <c r="P600" s="12" t="str">
        <f>CONCATENATE(Таблица1[[#This Row],[Ф.И.О.]],"$",Таблица1[[#This Row],[DOI]])</f>
        <v>Малютина Александра Владиславовна$10.47765/0869-5997-2022-10002</v>
      </c>
      <c r="Q600" s="10">
        <f>SUM(1/(COUNTIF(P:P,Таблица1[[#This Row],[Ф.И.О.+DOI]])))</f>
        <v>1</v>
      </c>
      <c r="R600" s="10">
        <f>SUM(1/(COUNTIF(A:A,Таблица1[[#This Row],[DOI]])))</f>
        <v>0.25</v>
      </c>
      <c r="S600" s="9" t="s">
        <v>520</v>
      </c>
      <c r="T600" s="9" t="s">
        <v>827</v>
      </c>
    </row>
    <row r="601" spans="1:20" x14ac:dyDescent="0.25">
      <c r="A601" s="9" t="s">
        <v>183</v>
      </c>
      <c r="B601" s="10" t="s">
        <v>254</v>
      </c>
      <c r="C601" s="10"/>
      <c r="D601" s="10">
        <v>5</v>
      </c>
      <c r="E60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01" s="10">
        <v>1</v>
      </c>
      <c r="G601" s="10">
        <f>((Таблица1[[#This Row],[Балл]]*Таблица1[[#This Row],[Коэфф]])/Таблица1[[#This Row],[Авторы]])/Таблица1[[#This Row],[Количество аффилиаций]]</f>
        <v>0.7</v>
      </c>
      <c r="H601" s="9" t="s">
        <v>432</v>
      </c>
      <c r="I601" s="10" t="s">
        <v>493</v>
      </c>
      <c r="J601" s="10" t="s">
        <v>494</v>
      </c>
      <c r="K601" s="10">
        <v>1987</v>
      </c>
      <c r="L601" s="10">
        <v>2</v>
      </c>
      <c r="M601" s="10"/>
      <c r="N601" s="10">
        <v>0</v>
      </c>
      <c r="O601" s="10">
        <v>215</v>
      </c>
      <c r="P601" s="12" t="str">
        <f>CONCATENATE(Таблица1[[#This Row],[Ф.И.О.]],"$",Таблица1[[#This Row],[DOI]])</f>
        <v>Прокопьев Илья Романович$10.47765/0869-5997-2022-10002</v>
      </c>
      <c r="Q601" s="10">
        <f>SUM(1/(COUNTIF(P:P,Таблица1[[#This Row],[Ф.И.О.+DOI]])))</f>
        <v>1</v>
      </c>
      <c r="R601" s="10">
        <f>SUM(1/(COUNTIF(A:A,Таблица1[[#This Row],[DOI]])))</f>
        <v>0.25</v>
      </c>
      <c r="S601" s="9" t="s">
        <v>520</v>
      </c>
      <c r="T601" s="9" t="s">
        <v>827</v>
      </c>
    </row>
    <row r="602" spans="1:20" x14ac:dyDescent="0.25">
      <c r="A602" s="9" t="s">
        <v>183</v>
      </c>
      <c r="B602" s="10" t="s">
        <v>254</v>
      </c>
      <c r="C602" s="10"/>
      <c r="D602" s="10">
        <v>4</v>
      </c>
      <c r="E60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02" s="10">
        <v>1</v>
      </c>
      <c r="G602" s="10">
        <f>((Таблица1[[#This Row],[Балл]]*Таблица1[[#This Row],[Коэфф]])/Таблица1[[#This Row],[Авторы]])/Таблица1[[#This Row],[Количество аффилиаций]]</f>
        <v>1.75</v>
      </c>
      <c r="H602" s="9" t="s">
        <v>415</v>
      </c>
      <c r="I602" s="10" t="s">
        <v>493</v>
      </c>
      <c r="J602" s="10" t="s">
        <v>494</v>
      </c>
      <c r="K602" s="10">
        <v>1987</v>
      </c>
      <c r="L602" s="10">
        <v>1</v>
      </c>
      <c r="M602" s="10"/>
      <c r="N602" s="10">
        <v>0</v>
      </c>
      <c r="O602" s="10">
        <v>217</v>
      </c>
      <c r="P602" s="12" t="str">
        <f>CONCATENATE(Таблица1[[#This Row],[Ф.И.О.]],"$",Таблица1[[#This Row],[DOI]])</f>
        <v>Редин Юрий Олегович$10.47765/0869-5997-2022-10002</v>
      </c>
      <c r="Q602" s="10">
        <f>SUM(1/(COUNTIF(P:P,Таблица1[[#This Row],[Ф.И.О.+DOI]])))</f>
        <v>1</v>
      </c>
      <c r="R602" s="10">
        <f>SUM(1/(COUNTIF(A:A,Таблица1[[#This Row],[DOI]])))</f>
        <v>0.25</v>
      </c>
      <c r="S602" s="9" t="s">
        <v>520</v>
      </c>
      <c r="T602" s="9" t="s">
        <v>805</v>
      </c>
    </row>
    <row r="603" spans="1:20" x14ac:dyDescent="0.25">
      <c r="A603" s="9" t="s">
        <v>20</v>
      </c>
      <c r="B603" s="10" t="s">
        <v>254</v>
      </c>
      <c r="C603" s="10"/>
      <c r="D603" s="10">
        <v>4</v>
      </c>
      <c r="E60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03" s="10">
        <v>1</v>
      </c>
      <c r="G603" s="10">
        <f>((Таблица1[[#This Row],[Балл]]*Таблица1[[#This Row],[Коэфф]])/Таблица1[[#This Row],[Авторы]])/Таблица1[[#This Row],[Количество аффилиаций]]</f>
        <v>1.75</v>
      </c>
      <c r="H603" s="9" t="s">
        <v>274</v>
      </c>
      <c r="I603" s="10" t="s">
        <v>493</v>
      </c>
      <c r="J603" s="10" t="s">
        <v>494</v>
      </c>
      <c r="K603" s="10">
        <v>1982</v>
      </c>
      <c r="L603" s="10">
        <v>1</v>
      </c>
      <c r="M603" s="10"/>
      <c r="N603" s="10">
        <v>0</v>
      </c>
      <c r="O603" s="10">
        <v>440</v>
      </c>
      <c r="P603" s="12" t="str">
        <f>CONCATENATE(Таблица1[[#This Row],[Ф.И.О.]],"$",Таблица1[[#This Row],[DOI]])</f>
        <v>Кох Светлана Николаевна$10.47765/0869-5997-2022-10006</v>
      </c>
      <c r="Q603" s="10">
        <f>SUM(1/(COUNTIF(P:P,Таблица1[[#This Row],[Ф.И.О.+DOI]])))</f>
        <v>1</v>
      </c>
      <c r="R603" s="10">
        <f>SUM(1/(COUNTIF(A:A,Таблица1[[#This Row],[DOI]])))</f>
        <v>0.33333333333333331</v>
      </c>
      <c r="S603" s="9" t="s">
        <v>520</v>
      </c>
      <c r="T603" s="9" t="s">
        <v>630</v>
      </c>
    </row>
    <row r="604" spans="1:20" x14ac:dyDescent="0.25">
      <c r="A604" s="9" t="s">
        <v>20</v>
      </c>
      <c r="B604" s="10" t="s">
        <v>254</v>
      </c>
      <c r="C604" s="10"/>
      <c r="D604" s="10">
        <v>4</v>
      </c>
      <c r="E60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04" s="10">
        <v>1</v>
      </c>
      <c r="G604" s="10">
        <f>((Таблица1[[#This Row],[Балл]]*Таблица1[[#This Row],[Коэфф]])/Таблица1[[#This Row],[Авторы]])/Таблица1[[#This Row],[Количество аффилиаций]]</f>
        <v>1.75</v>
      </c>
      <c r="H604" s="9" t="s">
        <v>265</v>
      </c>
      <c r="I604" s="10" t="s">
        <v>491</v>
      </c>
      <c r="J604" s="10" t="s">
        <v>492</v>
      </c>
      <c r="K604" s="10">
        <v>1995</v>
      </c>
      <c r="L604" s="10">
        <v>1</v>
      </c>
      <c r="M604" s="10">
        <v>1</v>
      </c>
      <c r="N604" s="10">
        <v>0</v>
      </c>
      <c r="O604" s="10">
        <v>440</v>
      </c>
      <c r="P604" s="12" t="str">
        <f>CONCATENATE(Таблица1[[#This Row],[Ф.И.О.]],"$",Таблица1[[#This Row],[DOI]])</f>
        <v>Некипелова Анна Владиславовна$10.47765/0869-5997-2022-10006</v>
      </c>
      <c r="Q604" s="10">
        <f>SUM(1/(COUNTIF(P:P,Таблица1[[#This Row],[Ф.И.О.+DOI]])))</f>
        <v>1</v>
      </c>
      <c r="R604" s="10">
        <f>SUM(1/(COUNTIF(A:A,Таблица1[[#This Row],[DOI]])))</f>
        <v>0.33333333333333331</v>
      </c>
      <c r="S604" s="9" t="s">
        <v>520</v>
      </c>
      <c r="T604" s="9" t="s">
        <v>630</v>
      </c>
    </row>
    <row r="605" spans="1:20" x14ac:dyDescent="0.25">
      <c r="A605" s="9" t="s">
        <v>20</v>
      </c>
      <c r="B605" s="10" t="s">
        <v>254</v>
      </c>
      <c r="C605" s="10"/>
      <c r="D605" s="10">
        <v>4</v>
      </c>
      <c r="E60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05" s="10">
        <v>1</v>
      </c>
      <c r="G605" s="10">
        <f>((Таблица1[[#This Row],[Балл]]*Таблица1[[#This Row],[Коэфф]])/Таблица1[[#This Row],[Авторы]])/Таблица1[[#This Row],[Количество аффилиаций]]</f>
        <v>1.75</v>
      </c>
      <c r="H605" s="9" t="s">
        <v>268</v>
      </c>
      <c r="I605" s="10" t="s">
        <v>489</v>
      </c>
      <c r="J605" s="10" t="s">
        <v>490</v>
      </c>
      <c r="K605" s="10">
        <v>1961</v>
      </c>
      <c r="L605" s="10">
        <v>1</v>
      </c>
      <c r="M605" s="10"/>
      <c r="N605" s="10">
        <v>0</v>
      </c>
      <c r="O605" s="10">
        <v>440</v>
      </c>
      <c r="P605" s="12" t="str">
        <f>CONCATENATE(Таблица1[[#This Row],[Ф.И.О.]],"$",Таблица1[[#This Row],[DOI]])</f>
        <v>Сокол Эллина Владимировна$10.47765/0869-5997-2022-10006</v>
      </c>
      <c r="Q605" s="10">
        <f>SUM(1/(COUNTIF(P:P,Таблица1[[#This Row],[Ф.И.О.+DOI]])))</f>
        <v>1</v>
      </c>
      <c r="R605" s="10">
        <f>SUM(1/(COUNTIF(A:A,Таблица1[[#This Row],[DOI]])))</f>
        <v>0.33333333333333331</v>
      </c>
      <c r="S605" s="9" t="s">
        <v>520</v>
      </c>
      <c r="T605" s="9" t="s">
        <v>630</v>
      </c>
    </row>
    <row r="606" spans="1:20" x14ac:dyDescent="0.25">
      <c r="A606" s="9" t="s">
        <v>81</v>
      </c>
      <c r="B606" s="10" t="s">
        <v>251</v>
      </c>
      <c r="C606" s="10"/>
      <c r="D606" s="10">
        <v>5</v>
      </c>
      <c r="E60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06" s="10">
        <v>1</v>
      </c>
      <c r="G606" s="10">
        <f>((Таблица1[[#This Row],[Балл]]*Таблица1[[#This Row],[Коэфф]])/Таблица1[[#This Row],[Авторы]])/Таблица1[[#This Row],[Количество аффилиаций]]</f>
        <v>1.4</v>
      </c>
      <c r="H606" s="9" t="s">
        <v>310</v>
      </c>
      <c r="I606" s="10" t="s">
        <v>498</v>
      </c>
      <c r="J606" s="10" t="s">
        <v>490</v>
      </c>
      <c r="K606" s="10">
        <v>1945</v>
      </c>
      <c r="L606" s="10">
        <v>1</v>
      </c>
      <c r="M606" s="10"/>
      <c r="N606" s="10">
        <v>0</v>
      </c>
      <c r="O606" s="10">
        <v>451</v>
      </c>
      <c r="P606" s="12" t="str">
        <f>CONCATENATE(Таблица1[[#This Row],[Ф.И.О.]],"$",Таблица1[[#This Row],[DOI]])</f>
        <v>Афанасьев Валентин Петрович$10.47765/0869-7175-2022-10001</v>
      </c>
      <c r="Q606" s="10">
        <f>SUM(1/(COUNTIF(P:P,Таблица1[[#This Row],[Ф.И.О.+DOI]])))</f>
        <v>1</v>
      </c>
      <c r="R606" s="10">
        <f>SUM(1/(COUNTIF(A:A,Таблица1[[#This Row],[DOI]])))</f>
        <v>0.2</v>
      </c>
      <c r="S606" s="9" t="s">
        <v>551</v>
      </c>
      <c r="T606" s="9" t="s">
        <v>692</v>
      </c>
    </row>
    <row r="607" spans="1:20" x14ac:dyDescent="0.25">
      <c r="A607" s="9" t="s">
        <v>81</v>
      </c>
      <c r="B607" s="10" t="s">
        <v>251</v>
      </c>
      <c r="C607" s="10"/>
      <c r="D607" s="10">
        <v>5</v>
      </c>
      <c r="E60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07" s="10">
        <v>1</v>
      </c>
      <c r="G607" s="10">
        <f>((Таблица1[[#This Row],[Балл]]*Таблица1[[#This Row],[Коэфф]])/Таблица1[[#This Row],[Авторы]])/Таблица1[[#This Row],[Количество аффилиаций]]</f>
        <v>1.4</v>
      </c>
      <c r="H607" s="9" t="s">
        <v>326</v>
      </c>
      <c r="I607" s="10" t="s">
        <v>497</v>
      </c>
      <c r="J607" s="10" t="s">
        <v>494</v>
      </c>
      <c r="K607" s="10">
        <v>1988</v>
      </c>
      <c r="L607" s="10">
        <v>1</v>
      </c>
      <c r="M607" s="10">
        <v>1</v>
      </c>
      <c r="N607" s="10">
        <v>0</v>
      </c>
      <c r="O607" s="10">
        <v>451</v>
      </c>
      <c r="P607" s="12" t="str">
        <f>CONCATENATE(Таблица1[[#This Row],[Ф.И.О.]],"$",Таблица1[[#This Row],[DOI]])</f>
        <v>Барабаш Екатерина Олеговна$10.47765/0869-7175-2022-10001</v>
      </c>
      <c r="Q607" s="10">
        <f>SUM(1/(COUNTIF(P:P,Таблица1[[#This Row],[Ф.И.О.+DOI]])))</f>
        <v>1</v>
      </c>
      <c r="R607" s="10">
        <f>SUM(1/(COUNTIF(A:A,Таблица1[[#This Row],[DOI]])))</f>
        <v>0.2</v>
      </c>
      <c r="S607" s="9" t="s">
        <v>551</v>
      </c>
      <c r="T607" s="9" t="s">
        <v>692</v>
      </c>
    </row>
    <row r="608" spans="1:20" x14ac:dyDescent="0.25">
      <c r="A608" s="9" t="s">
        <v>81</v>
      </c>
      <c r="B608" s="10" t="s">
        <v>251</v>
      </c>
      <c r="C608" s="10"/>
      <c r="D608" s="10">
        <v>5</v>
      </c>
      <c r="E60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08" s="10">
        <v>1</v>
      </c>
      <c r="G608" s="10">
        <f>((Таблица1[[#This Row],[Балл]]*Таблица1[[#This Row],[Коэфф]])/Таблица1[[#This Row],[Авторы]])/Таблица1[[#This Row],[Количество аффилиаций]]</f>
        <v>1.4</v>
      </c>
      <c r="H608" s="9" t="s">
        <v>325</v>
      </c>
      <c r="I608" s="10" t="s">
        <v>491</v>
      </c>
      <c r="J608" s="10" t="s">
        <v>494</v>
      </c>
      <c r="K608" s="10">
        <v>1988</v>
      </c>
      <c r="L608" s="10">
        <v>1</v>
      </c>
      <c r="M608" s="10"/>
      <c r="N608" s="10">
        <v>0</v>
      </c>
      <c r="O608" s="10">
        <v>451</v>
      </c>
      <c r="P608" s="12" t="str">
        <f>CONCATENATE(Таблица1[[#This Row],[Ф.И.О.]],"$",Таблица1[[#This Row],[DOI]])</f>
        <v>Иванова Оксана Александровна$10.47765/0869-7175-2022-10001</v>
      </c>
      <c r="Q608" s="10">
        <f>SUM(1/(COUNTIF(P:P,Таблица1[[#This Row],[Ф.И.О.+DOI]])))</f>
        <v>1</v>
      </c>
      <c r="R608" s="10">
        <f>SUM(1/(COUNTIF(A:A,Таблица1[[#This Row],[DOI]])))</f>
        <v>0.2</v>
      </c>
      <c r="S608" s="9" t="s">
        <v>551</v>
      </c>
      <c r="T608" s="9" t="s">
        <v>692</v>
      </c>
    </row>
    <row r="609" spans="1:20" x14ac:dyDescent="0.25">
      <c r="A609" s="9" t="s">
        <v>81</v>
      </c>
      <c r="B609" s="10" t="s">
        <v>251</v>
      </c>
      <c r="C609" s="10"/>
      <c r="D609" s="10">
        <v>5</v>
      </c>
      <c r="E60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09" s="10">
        <v>1</v>
      </c>
      <c r="G609" s="10">
        <f>((Таблица1[[#This Row],[Балл]]*Таблица1[[#This Row],[Коэфф]])/Таблица1[[#This Row],[Авторы]])/Таблица1[[#This Row],[Количество аффилиаций]]</f>
        <v>1.4</v>
      </c>
      <c r="H609" s="9" t="s">
        <v>327</v>
      </c>
      <c r="I609" s="10" t="s">
        <v>497</v>
      </c>
      <c r="J609" s="10" t="s">
        <v>494</v>
      </c>
      <c r="K609" s="10">
        <v>1963</v>
      </c>
      <c r="L609" s="10">
        <v>1</v>
      </c>
      <c r="M609" s="10"/>
      <c r="N609" s="10">
        <v>0</v>
      </c>
      <c r="O609" s="10">
        <v>451</v>
      </c>
      <c r="P609" s="12" t="str">
        <f>CONCATENATE(Таблица1[[#This Row],[Ф.И.О.]],"$",Таблица1[[#This Row],[DOI]])</f>
        <v>Малыгина Елена Вениаминовна$10.47765/0869-7175-2022-10001</v>
      </c>
      <c r="Q609" s="10">
        <f>SUM(1/(COUNTIF(P:P,Таблица1[[#This Row],[Ф.И.О.+DOI]])))</f>
        <v>1</v>
      </c>
      <c r="R609" s="10">
        <f>SUM(1/(COUNTIF(A:A,Таблица1[[#This Row],[DOI]])))</f>
        <v>0.2</v>
      </c>
      <c r="S609" s="9" t="s">
        <v>551</v>
      </c>
      <c r="T609" s="9" t="s">
        <v>692</v>
      </c>
    </row>
    <row r="610" spans="1:20" x14ac:dyDescent="0.25">
      <c r="A610" s="9" t="s">
        <v>81</v>
      </c>
      <c r="B610" s="10" t="s">
        <v>251</v>
      </c>
      <c r="C610" s="10"/>
      <c r="D610" s="10">
        <v>5</v>
      </c>
      <c r="E61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10" s="10">
        <v>1</v>
      </c>
      <c r="G610" s="10">
        <f>((Таблица1[[#This Row],[Балл]]*Таблица1[[#This Row],[Коэфф]])/Таблица1[[#This Row],[Авторы]])/Таблица1[[#This Row],[Количество аффилиаций]]</f>
        <v>1.4</v>
      </c>
      <c r="H610" s="9" t="s">
        <v>313</v>
      </c>
      <c r="I610" s="10" t="s">
        <v>498</v>
      </c>
      <c r="J610" s="10" t="s">
        <v>490</v>
      </c>
      <c r="K610" s="10">
        <v>1946</v>
      </c>
      <c r="L610" s="10">
        <v>1</v>
      </c>
      <c r="M610" s="10"/>
      <c r="N610" s="10">
        <v>0</v>
      </c>
      <c r="O610" s="10">
        <v>451</v>
      </c>
      <c r="P610" s="12" t="str">
        <f>CONCATENATE(Таблица1[[#This Row],[Ф.И.О.]],"$",Таблица1[[#This Row],[DOI]])</f>
        <v>Похиленко Николай Петрович$10.47765/0869-7175-2022-10001</v>
      </c>
      <c r="Q610" s="10">
        <f>SUM(1/(COUNTIF(P:P,Таблица1[[#This Row],[Ф.И.О.+DOI]])))</f>
        <v>1</v>
      </c>
      <c r="R610" s="10">
        <f>SUM(1/(COUNTIF(A:A,Таблица1[[#This Row],[DOI]])))</f>
        <v>0.2</v>
      </c>
      <c r="S610" s="9" t="s">
        <v>551</v>
      </c>
      <c r="T610" s="9" t="s">
        <v>692</v>
      </c>
    </row>
    <row r="611" spans="1:20" x14ac:dyDescent="0.25">
      <c r="A611" s="9" t="s">
        <v>82</v>
      </c>
      <c r="B611" s="10" t="s">
        <v>251</v>
      </c>
      <c r="C611" s="10"/>
      <c r="D611" s="10">
        <v>9</v>
      </c>
      <c r="E61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11" s="10">
        <v>1</v>
      </c>
      <c r="G611" s="10">
        <f>((Таблица1[[#This Row],[Балл]]*Таблица1[[#This Row],[Коэфф]])/Таблица1[[#This Row],[Авторы]])/Таблица1[[#This Row],[Количество аффилиаций]]</f>
        <v>0.77777777777777779</v>
      </c>
      <c r="H611" s="9" t="s">
        <v>320</v>
      </c>
      <c r="I611" s="10" t="s">
        <v>493</v>
      </c>
      <c r="J611" s="10" t="s">
        <v>494</v>
      </c>
      <c r="K611" s="10">
        <v>1968</v>
      </c>
      <c r="L611" s="10">
        <v>1</v>
      </c>
      <c r="M611" s="10"/>
      <c r="N611" s="10">
        <v>0</v>
      </c>
      <c r="O611" s="10">
        <v>451</v>
      </c>
      <c r="P611" s="12" t="str">
        <f>CONCATENATE(Таблица1[[#This Row],[Ф.И.О.]],"$",Таблица1[[#This Row],[DOI]])</f>
        <v>Агашев Алексей Михайлович$10.47765/0869-7175-2022-10005</v>
      </c>
      <c r="Q611" s="10">
        <f>SUM(1/(COUNTIF(P:P,Таблица1[[#This Row],[Ф.И.О.+DOI]])))</f>
        <v>1</v>
      </c>
      <c r="R611" s="10">
        <f>SUM(1/(COUNTIF(A:A,Таблица1[[#This Row],[DOI]])))</f>
        <v>0.2</v>
      </c>
      <c r="S611" s="9" t="s">
        <v>551</v>
      </c>
      <c r="T611" s="9" t="s">
        <v>693</v>
      </c>
    </row>
    <row r="612" spans="1:20" x14ac:dyDescent="0.25">
      <c r="A612" s="9" t="s">
        <v>82</v>
      </c>
      <c r="B612" s="10" t="s">
        <v>251</v>
      </c>
      <c r="C612" s="10"/>
      <c r="D612" s="10">
        <v>9</v>
      </c>
      <c r="E61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12" s="10">
        <v>1</v>
      </c>
      <c r="G612" s="10">
        <f>((Таблица1[[#This Row],[Балл]]*Таблица1[[#This Row],[Коэфф]])/Таблица1[[#This Row],[Авторы]])/Таблица1[[#This Row],[Количество аффилиаций]]</f>
        <v>0.77777777777777779</v>
      </c>
      <c r="H612" s="9" t="s">
        <v>321</v>
      </c>
      <c r="I612" s="10" t="s">
        <v>493</v>
      </c>
      <c r="J612" s="10" t="s">
        <v>494</v>
      </c>
      <c r="K612" s="10">
        <v>1986</v>
      </c>
      <c r="L612" s="10">
        <v>1</v>
      </c>
      <c r="M612" s="10">
        <v>1</v>
      </c>
      <c r="N612" s="10">
        <v>0</v>
      </c>
      <c r="O612" s="10">
        <v>451</v>
      </c>
      <c r="P612" s="12" t="str">
        <f>CONCATENATE(Таблица1[[#This Row],[Ф.И.О.]],"$",Таблица1[[#This Row],[DOI]])</f>
        <v>Агашева Елена Владимировна$10.47765/0869-7175-2022-10005</v>
      </c>
      <c r="Q612" s="10">
        <f>SUM(1/(COUNTIF(P:P,Таблица1[[#This Row],[Ф.И.О.+DOI]])))</f>
        <v>1</v>
      </c>
      <c r="R612" s="10">
        <f>SUM(1/(COUNTIF(A:A,Таблица1[[#This Row],[DOI]])))</f>
        <v>0.2</v>
      </c>
      <c r="S612" s="9" t="s">
        <v>551</v>
      </c>
      <c r="T612" s="9" t="s">
        <v>693</v>
      </c>
    </row>
    <row r="613" spans="1:20" x14ac:dyDescent="0.25">
      <c r="A613" s="9" t="s">
        <v>82</v>
      </c>
      <c r="B613" s="10" t="s">
        <v>251</v>
      </c>
      <c r="C613" s="10"/>
      <c r="D613" s="10">
        <v>9</v>
      </c>
      <c r="E61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13" s="10">
        <v>1</v>
      </c>
      <c r="G613" s="10">
        <f>((Таблица1[[#This Row],[Балл]]*Таблица1[[#This Row],[Коэфф]])/Таблица1[[#This Row],[Авторы]])/Таблица1[[#This Row],[Количество аффилиаций]]</f>
        <v>0.77777777777777779</v>
      </c>
      <c r="H613" s="9" t="s">
        <v>322</v>
      </c>
      <c r="I613" s="10" t="s">
        <v>495</v>
      </c>
      <c r="J613" s="10" t="s">
        <v>492</v>
      </c>
      <c r="K613" s="10">
        <v>2001</v>
      </c>
      <c r="L613" s="10">
        <v>1</v>
      </c>
      <c r="M613" s="10"/>
      <c r="N613" s="10">
        <v>0</v>
      </c>
      <c r="O613" s="10">
        <v>451</v>
      </c>
      <c r="P613" s="12" t="str">
        <f>CONCATENATE(Таблица1[[#This Row],[Ф.И.О.]],"$",Таблица1[[#This Row],[DOI]])</f>
        <v>Гудимова Алёна Ивановна$10.47765/0869-7175-2022-10005</v>
      </c>
      <c r="Q613" s="10">
        <f>SUM(1/(COUNTIF(P:P,Таблица1[[#This Row],[Ф.И.О.+DOI]])))</f>
        <v>1</v>
      </c>
      <c r="R613" s="10">
        <f>SUM(1/(COUNTIF(A:A,Таблица1[[#This Row],[DOI]])))</f>
        <v>0.2</v>
      </c>
      <c r="S613" s="9" t="s">
        <v>551</v>
      </c>
      <c r="T613" s="9" t="s">
        <v>693</v>
      </c>
    </row>
    <row r="614" spans="1:20" x14ac:dyDescent="0.25">
      <c r="A614" s="9" t="s">
        <v>82</v>
      </c>
      <c r="B614" s="10" t="s">
        <v>251</v>
      </c>
      <c r="C614" s="10"/>
      <c r="D614" s="10">
        <v>9</v>
      </c>
      <c r="E61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14" s="10">
        <v>1</v>
      </c>
      <c r="G614" s="10">
        <f>((Таблица1[[#This Row],[Балл]]*Таблица1[[#This Row],[Коэфф]])/Таблица1[[#This Row],[Авторы]])/Таблица1[[#This Row],[Количество аффилиаций]]</f>
        <v>0.77777777777777779</v>
      </c>
      <c r="H614" s="9" t="s">
        <v>327</v>
      </c>
      <c r="I614" s="10" t="s">
        <v>497</v>
      </c>
      <c r="J614" s="10" t="s">
        <v>494</v>
      </c>
      <c r="K614" s="10">
        <v>1963</v>
      </c>
      <c r="L614" s="10">
        <v>1</v>
      </c>
      <c r="M614" s="10"/>
      <c r="N614" s="10">
        <v>0</v>
      </c>
      <c r="O614" s="10">
        <v>451</v>
      </c>
      <c r="P614" s="12" t="str">
        <f>CONCATENATE(Таблица1[[#This Row],[Ф.И.О.]],"$",Таблица1[[#This Row],[DOI]])</f>
        <v>Малыгина Елена Вениаминовна$10.47765/0869-7175-2022-10005</v>
      </c>
      <c r="Q614" s="10">
        <f>SUM(1/(COUNTIF(P:P,Таблица1[[#This Row],[Ф.И.О.+DOI]])))</f>
        <v>1</v>
      </c>
      <c r="R614" s="10">
        <f>SUM(1/(COUNTIF(A:A,Таблица1[[#This Row],[DOI]])))</f>
        <v>0.2</v>
      </c>
      <c r="S614" s="9" t="s">
        <v>551</v>
      </c>
      <c r="T614" s="9" t="s">
        <v>693</v>
      </c>
    </row>
    <row r="615" spans="1:20" x14ac:dyDescent="0.25">
      <c r="A615" s="9" t="s">
        <v>82</v>
      </c>
      <c r="B615" s="10" t="s">
        <v>251</v>
      </c>
      <c r="C615" s="10"/>
      <c r="D615" s="10">
        <v>9</v>
      </c>
      <c r="E61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15" s="10">
        <v>1</v>
      </c>
      <c r="G615" s="10">
        <f>((Таблица1[[#This Row],[Балл]]*Таблица1[[#This Row],[Коэфф]])/Таблица1[[#This Row],[Авторы]])/Таблица1[[#This Row],[Количество аффилиаций]]</f>
        <v>0.77777777777777779</v>
      </c>
      <c r="H615" s="9" t="s">
        <v>313</v>
      </c>
      <c r="I615" s="10" t="s">
        <v>498</v>
      </c>
      <c r="J615" s="10" t="s">
        <v>490</v>
      </c>
      <c r="K615" s="10">
        <v>1946</v>
      </c>
      <c r="L615" s="10">
        <v>1</v>
      </c>
      <c r="M615" s="10"/>
      <c r="N615" s="10">
        <v>0</v>
      </c>
      <c r="O615" s="10">
        <v>451</v>
      </c>
      <c r="P615" s="12" t="str">
        <f>CONCATENATE(Таблица1[[#This Row],[Ф.И.О.]],"$",Таблица1[[#This Row],[DOI]])</f>
        <v>Похиленко Николай Петрович$10.47765/0869-7175-2022-10005</v>
      </c>
      <c r="Q615" s="10">
        <f>SUM(1/(COUNTIF(P:P,Таблица1[[#This Row],[Ф.И.О.+DOI]])))</f>
        <v>1</v>
      </c>
      <c r="R615" s="10">
        <f>SUM(1/(COUNTIF(A:A,Таблица1[[#This Row],[DOI]])))</f>
        <v>0.2</v>
      </c>
      <c r="S615" s="9" t="s">
        <v>551</v>
      </c>
      <c r="T615" s="9" t="s">
        <v>693</v>
      </c>
    </row>
    <row r="616" spans="1:20" x14ac:dyDescent="0.25">
      <c r="A616" s="9" t="s">
        <v>1046</v>
      </c>
      <c r="B616" s="10" t="s">
        <v>251</v>
      </c>
      <c r="C616" s="10"/>
      <c r="D616" s="10">
        <v>3</v>
      </c>
      <c r="E616"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16" s="10">
        <v>1</v>
      </c>
      <c r="G616" s="15">
        <f>((Таблица1[[#This Row],[Балл]]*Таблица1[[#This Row],[Коэфф]])/Таблица1[[#This Row],[Авторы]])/Таблица1[[#This Row],[Количество аффилиаций]]</f>
        <v>2.3333333333333335</v>
      </c>
      <c r="H616" s="9" t="s">
        <v>318</v>
      </c>
      <c r="I616" s="10" t="s">
        <v>493</v>
      </c>
      <c r="J616" s="10" t="s">
        <v>494</v>
      </c>
      <c r="K616" s="10">
        <v>1958</v>
      </c>
      <c r="L616" s="10">
        <v>1</v>
      </c>
      <c r="M616" s="10"/>
      <c r="N616" s="10">
        <v>0</v>
      </c>
      <c r="O616" s="10">
        <v>451</v>
      </c>
      <c r="P616" s="30" t="str">
        <f>CONCATENATE(Таблица1[[#This Row],[Ф.И.О.]],"$",Таблица1[[#This Row],[DOI]])</f>
        <v>Логвинова Алла Михайловна$10.47765/0869-7175-2022-10034</v>
      </c>
      <c r="Q616" s="15">
        <f>SUM(1/(COUNTIF(P:P,Таблица1[[#This Row],[Ф.И.О.+DOI]])))</f>
        <v>1</v>
      </c>
      <c r="R616" s="15">
        <f>SUM(1/(COUNTIF(A:A,Таблица1[[#This Row],[DOI]])))</f>
        <v>0.5</v>
      </c>
      <c r="S616" s="9" t="s">
        <v>551</v>
      </c>
      <c r="T616" s="33" t="s">
        <v>1047</v>
      </c>
    </row>
    <row r="617" spans="1:20" x14ac:dyDescent="0.25">
      <c r="A617" s="9" t="s">
        <v>1046</v>
      </c>
      <c r="B617" s="10" t="s">
        <v>251</v>
      </c>
      <c r="C617" s="10"/>
      <c r="D617" s="10">
        <v>3</v>
      </c>
      <c r="E617"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17" s="10">
        <v>1</v>
      </c>
      <c r="G617" s="15">
        <f>((Таблица1[[#This Row],[Балл]]*Таблица1[[#This Row],[Коэфф]])/Таблица1[[#This Row],[Авторы]])/Таблица1[[#This Row],[Количество аффилиаций]]</f>
        <v>2.3333333333333335</v>
      </c>
      <c r="H617" s="9" t="s">
        <v>981</v>
      </c>
      <c r="I617" s="10" t="s">
        <v>495</v>
      </c>
      <c r="J617" s="10" t="s">
        <v>492</v>
      </c>
      <c r="K617" s="10">
        <v>1997</v>
      </c>
      <c r="L617" s="10">
        <v>1</v>
      </c>
      <c r="M617" s="10">
        <v>1</v>
      </c>
      <c r="N617" s="10">
        <v>0</v>
      </c>
      <c r="O617" s="10">
        <v>451</v>
      </c>
      <c r="P617" s="30" t="str">
        <f>CONCATENATE(Таблица1[[#This Row],[Ф.И.О.]],"$",Таблица1[[#This Row],[DOI]])</f>
        <v>Серебрянников Алексей Олегович$10.47765/0869-7175-2022-10034</v>
      </c>
      <c r="Q617" s="15">
        <f>SUM(1/(COUNTIF(P:P,Таблица1[[#This Row],[Ф.И.О.+DOI]])))</f>
        <v>1</v>
      </c>
      <c r="R617" s="15">
        <f>SUM(1/(COUNTIF(A:A,Таблица1[[#This Row],[DOI]])))</f>
        <v>0.5</v>
      </c>
      <c r="S617" s="9" t="s">
        <v>551</v>
      </c>
      <c r="T617" s="33" t="s">
        <v>1047</v>
      </c>
    </row>
    <row r="618" spans="1:20" x14ac:dyDescent="0.25">
      <c r="A618" s="9" t="s">
        <v>184</v>
      </c>
      <c r="B618" s="10" t="s">
        <v>251</v>
      </c>
      <c r="C618" s="10"/>
      <c r="D618" s="10">
        <v>3</v>
      </c>
      <c r="E61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18" s="10">
        <v>1</v>
      </c>
      <c r="G618" s="10">
        <f>((Таблица1[[#This Row],[Балл]]*Таблица1[[#This Row],[Коэфф]])/Таблица1[[#This Row],[Авторы]])/Таблица1[[#This Row],[Количество аффилиаций]]</f>
        <v>2.3333333333333335</v>
      </c>
      <c r="H618" s="9" t="s">
        <v>414</v>
      </c>
      <c r="I618" s="10" t="s">
        <v>493</v>
      </c>
      <c r="J618" s="10" t="s">
        <v>494</v>
      </c>
      <c r="K618" s="10">
        <v>1970</v>
      </c>
      <c r="L618" s="10">
        <v>1</v>
      </c>
      <c r="M618" s="10">
        <v>1</v>
      </c>
      <c r="N618" s="10">
        <v>0</v>
      </c>
      <c r="O618" s="10">
        <v>214</v>
      </c>
      <c r="P618" s="12" t="str">
        <f>CONCATENATE(Таблица1[[#This Row],[Ф.И.О.]],"$",Таблица1[[#This Row],[DOI]])</f>
        <v>Колпаков Владислав Владимирович$10.53085/0034-026X_2022_06_09</v>
      </c>
      <c r="Q618" s="10">
        <f>SUM(1/(COUNTIF(P:P,Таблица1[[#This Row],[Ф.И.О.+DOI]])))</f>
        <v>1</v>
      </c>
      <c r="R618" s="10">
        <f>SUM(1/(COUNTIF(A:A,Таблица1[[#This Row],[DOI]])))</f>
        <v>0.33333333333333331</v>
      </c>
      <c r="S618" s="9" t="s">
        <v>585</v>
      </c>
      <c r="T618" s="9" t="s">
        <v>806</v>
      </c>
    </row>
    <row r="619" spans="1:20" x14ac:dyDescent="0.25">
      <c r="A619" s="9" t="s">
        <v>184</v>
      </c>
      <c r="B619" s="10" t="s">
        <v>251</v>
      </c>
      <c r="C619" s="10"/>
      <c r="D619" s="10">
        <v>3</v>
      </c>
      <c r="E61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19" s="10">
        <v>1</v>
      </c>
      <c r="G619" s="10">
        <f>((Таблица1[[#This Row],[Балл]]*Таблица1[[#This Row],[Коэфф]])/Таблица1[[#This Row],[Авторы]])/Таблица1[[#This Row],[Количество аффилиаций]]</f>
        <v>2.3333333333333335</v>
      </c>
      <c r="H619" s="9" t="s">
        <v>402</v>
      </c>
      <c r="I619" s="10" t="s">
        <v>493</v>
      </c>
      <c r="J619" s="10" t="s">
        <v>494</v>
      </c>
      <c r="K619" s="10">
        <v>1983</v>
      </c>
      <c r="L619" s="10">
        <v>1</v>
      </c>
      <c r="M619" s="10"/>
      <c r="N619" s="10">
        <v>0</v>
      </c>
      <c r="O619" s="10">
        <v>214</v>
      </c>
      <c r="P619" s="12" t="str">
        <f>CONCATENATE(Таблица1[[#This Row],[Ф.И.О.]],"$",Таблица1[[#This Row],[DOI]])</f>
        <v>Неволько Петр Александрович$10.53085/0034-026X_2022_06_09</v>
      </c>
      <c r="Q619" s="10">
        <f>SUM(1/(COUNTIF(P:P,Таблица1[[#This Row],[Ф.И.О.+DOI]])))</f>
        <v>1</v>
      </c>
      <c r="R619" s="10">
        <f>SUM(1/(COUNTIF(A:A,Таблица1[[#This Row],[DOI]])))</f>
        <v>0.33333333333333331</v>
      </c>
      <c r="S619" s="9" t="s">
        <v>585</v>
      </c>
      <c r="T619" s="9" t="s">
        <v>806</v>
      </c>
    </row>
    <row r="620" spans="1:20" x14ac:dyDescent="0.25">
      <c r="A620" s="9" t="s">
        <v>184</v>
      </c>
      <c r="B620" s="10" t="s">
        <v>251</v>
      </c>
      <c r="C620" s="10"/>
      <c r="D620" s="10">
        <v>3</v>
      </c>
      <c r="E62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20" s="10">
        <v>1</v>
      </c>
      <c r="G620" s="10">
        <f>((Таблица1[[#This Row],[Балл]]*Таблица1[[#This Row],[Коэфф]])/Таблица1[[#This Row],[Авторы]])/Таблица1[[#This Row],[Количество аффилиаций]]</f>
        <v>2.3333333333333335</v>
      </c>
      <c r="H620" s="9" t="s">
        <v>404</v>
      </c>
      <c r="I620" s="10" t="s">
        <v>491</v>
      </c>
      <c r="J620" s="10" t="s">
        <v>494</v>
      </c>
      <c r="K620" s="10">
        <v>1993</v>
      </c>
      <c r="L620" s="10">
        <v>1</v>
      </c>
      <c r="M620" s="10"/>
      <c r="N620" s="10">
        <v>0</v>
      </c>
      <c r="O620" s="10">
        <v>214</v>
      </c>
      <c r="P620" s="12" t="str">
        <f>CONCATENATE(Таблица1[[#This Row],[Ф.И.О.]],"$",Таблица1[[#This Row],[DOI]])</f>
        <v>Фоминых Павел Андреевич$10.53085/0034-026X_2022_06_09</v>
      </c>
      <c r="Q620" s="10">
        <f>SUM(1/(COUNTIF(P:P,Таблица1[[#This Row],[Ф.И.О.+DOI]])))</f>
        <v>1</v>
      </c>
      <c r="R620" s="10">
        <f>SUM(1/(COUNTIF(A:A,Таблица1[[#This Row],[DOI]])))</f>
        <v>0.33333333333333331</v>
      </c>
      <c r="S620" s="9" t="s">
        <v>585</v>
      </c>
      <c r="T620" s="9" t="s">
        <v>806</v>
      </c>
    </row>
    <row r="621" spans="1:20" x14ac:dyDescent="0.25">
      <c r="A621" s="9" t="s">
        <v>116</v>
      </c>
      <c r="B621" s="10" t="s">
        <v>252</v>
      </c>
      <c r="C621" s="10">
        <v>1</v>
      </c>
      <c r="D621" s="10">
        <v>4</v>
      </c>
      <c r="E62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21" s="10">
        <v>1</v>
      </c>
      <c r="G621" s="10">
        <f>((Таблица1[[#This Row],[Балл]]*Таблица1[[#This Row],[Коэфф]])/Таблица1[[#This Row],[Авторы]])/Таблица1[[#This Row],[Количество аффилиаций]]</f>
        <v>3</v>
      </c>
      <c r="H621" s="9" t="s">
        <v>341</v>
      </c>
      <c r="I621" s="10" t="s">
        <v>493</v>
      </c>
      <c r="J621" s="10" t="s">
        <v>494</v>
      </c>
      <c r="K621" s="10">
        <v>1951</v>
      </c>
      <c r="L621" s="10">
        <v>1</v>
      </c>
      <c r="M621" s="10"/>
      <c r="N621" s="10">
        <v>0</v>
      </c>
      <c r="O621" s="10">
        <v>772</v>
      </c>
      <c r="P621" s="12" t="str">
        <f>CONCATENATE(Таблица1[[#This Row],[Ф.И.О.]],"$",Таблица1[[#This Row],[DOI]])</f>
        <v>Карманов Николай Семёнович$10.580/GT-2022-13-2s-0604</v>
      </c>
      <c r="Q621" s="10">
        <f>SUM(1/(COUNTIF(P:P,Таблица1[[#This Row],[Ф.И.О.+DOI]])))</f>
        <v>1</v>
      </c>
      <c r="R621" s="10">
        <f>SUM(1/(COUNTIF(A:A,Таблица1[[#This Row],[DOI]])))</f>
        <v>1</v>
      </c>
      <c r="S621" s="9" t="s">
        <v>521</v>
      </c>
      <c r="T621" s="9" t="s">
        <v>733</v>
      </c>
    </row>
    <row r="622" spans="1:20" x14ac:dyDescent="0.25">
      <c r="A622" s="9" t="s">
        <v>67</v>
      </c>
      <c r="B622" s="10" t="s">
        <v>252</v>
      </c>
      <c r="C622" s="10">
        <v>1</v>
      </c>
      <c r="D622" s="10">
        <v>5</v>
      </c>
      <c r="E62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22" s="10">
        <v>1</v>
      </c>
      <c r="G622" s="10">
        <f>((Таблица1[[#This Row],[Балл]]*Таблица1[[#This Row],[Коэфф]])/Таблица1[[#This Row],[Авторы]])/Таблица1[[#This Row],[Количество аффилиаций]]</f>
        <v>1.2</v>
      </c>
      <c r="H622" s="9" t="s">
        <v>306</v>
      </c>
      <c r="I622" s="10" t="s">
        <v>495</v>
      </c>
      <c r="J622" s="10" t="s">
        <v>492</v>
      </c>
      <c r="K622" s="10">
        <v>1994</v>
      </c>
      <c r="L622" s="10">
        <v>2</v>
      </c>
      <c r="M622" s="10"/>
      <c r="N622" s="10">
        <v>0</v>
      </c>
      <c r="O622" s="10">
        <v>211</v>
      </c>
      <c r="P622" s="12" t="str">
        <f>CONCATENATE(Таблица1[[#This Row],[Ф.И.О.]],"$",Таблица1[[#This Row],[DOI]])</f>
        <v>Гурова Александра Владимировна$10.5800/GT-2022-13-1-0572</v>
      </c>
      <c r="Q622" s="10">
        <f>SUM(1/(COUNTIF(P:P,Таблица1[[#This Row],[Ф.И.О.+DOI]])))</f>
        <v>1</v>
      </c>
      <c r="R622" s="10">
        <f>SUM(1/(COUNTIF(A:A,Таблица1[[#This Row],[DOI]])))</f>
        <v>0.25</v>
      </c>
      <c r="S622" s="9" t="s">
        <v>521</v>
      </c>
      <c r="T622" s="9" t="s">
        <v>678</v>
      </c>
    </row>
    <row r="623" spans="1:20" x14ac:dyDescent="0.25">
      <c r="A623" s="9" t="s">
        <v>67</v>
      </c>
      <c r="B623" s="10" t="s">
        <v>252</v>
      </c>
      <c r="C623" s="10">
        <v>1</v>
      </c>
      <c r="D623" s="10">
        <v>5</v>
      </c>
      <c r="E62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23" s="10">
        <v>1</v>
      </c>
      <c r="G623" s="10">
        <f>((Таблица1[[#This Row],[Балл]]*Таблица1[[#This Row],[Коэфф]])/Таблица1[[#This Row],[Авторы]])/Таблица1[[#This Row],[Количество аффилиаций]]</f>
        <v>1.2</v>
      </c>
      <c r="H623" s="9" t="s">
        <v>292</v>
      </c>
      <c r="I623" s="10" t="s">
        <v>497</v>
      </c>
      <c r="J623" s="10" t="s">
        <v>494</v>
      </c>
      <c r="K623" s="10">
        <v>1989</v>
      </c>
      <c r="L623" s="10">
        <v>2</v>
      </c>
      <c r="M623" s="10"/>
      <c r="N623" s="10">
        <v>0</v>
      </c>
      <c r="O623" s="10">
        <v>211</v>
      </c>
      <c r="P623" s="12" t="str">
        <f>CONCATENATE(Таблица1[[#This Row],[Ф.И.О.]],"$",Таблица1[[#This Row],[DOI]])</f>
        <v>Котлер Павел Дмитриевич$10.5800/GT-2022-13-1-0572</v>
      </c>
      <c r="Q623" s="10">
        <f>SUM(1/(COUNTIF(P:P,Таблица1[[#This Row],[Ф.И.О.+DOI]])))</f>
        <v>1</v>
      </c>
      <c r="R623" s="10">
        <f>SUM(1/(COUNTIF(A:A,Таблица1[[#This Row],[DOI]])))</f>
        <v>0.25</v>
      </c>
      <c r="S623" s="9" t="s">
        <v>521</v>
      </c>
      <c r="T623" s="9" t="s">
        <v>678</v>
      </c>
    </row>
    <row r="624" spans="1:20" x14ac:dyDescent="0.25">
      <c r="A624" s="9" t="s">
        <v>67</v>
      </c>
      <c r="B624" s="10" t="s">
        <v>252</v>
      </c>
      <c r="C624" s="10">
        <v>1</v>
      </c>
      <c r="D624" s="10">
        <v>5</v>
      </c>
      <c r="E62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24" s="10">
        <v>1</v>
      </c>
      <c r="G624" s="10">
        <f>((Таблица1[[#This Row],[Балл]]*Таблица1[[#This Row],[Коэфф]])/Таблица1[[#This Row],[Авторы]])/Таблица1[[#This Row],[Количество аффилиаций]]</f>
        <v>1.2</v>
      </c>
      <c r="H624" s="9" t="s">
        <v>293</v>
      </c>
      <c r="I624" s="10" t="s">
        <v>491</v>
      </c>
      <c r="J624" s="10" t="s">
        <v>492</v>
      </c>
      <c r="K624" s="10">
        <v>1995</v>
      </c>
      <c r="L624" s="10">
        <v>2</v>
      </c>
      <c r="M624" s="10">
        <v>1</v>
      </c>
      <c r="N624" s="10">
        <v>1</v>
      </c>
      <c r="O624" s="10">
        <v>211</v>
      </c>
      <c r="P624" s="12" t="str">
        <f>CONCATENATE(Таблица1[[#This Row],[Ф.И.О.]],"$",Таблица1[[#This Row],[DOI]])</f>
        <v>Перфилова Алина Александровна$10.5800/GT-2022-13-1-0572</v>
      </c>
      <c r="Q624" s="10">
        <f>SUM(1/(COUNTIF(P:P,Таблица1[[#This Row],[Ф.И.О.+DOI]])))</f>
        <v>1</v>
      </c>
      <c r="R624" s="10">
        <f>SUM(1/(COUNTIF(A:A,Таблица1[[#This Row],[DOI]])))</f>
        <v>0.25</v>
      </c>
      <c r="S624" s="9" t="s">
        <v>521</v>
      </c>
      <c r="T624" s="9" t="s">
        <v>678</v>
      </c>
    </row>
    <row r="625" spans="1:20" x14ac:dyDescent="0.25">
      <c r="A625" s="9" t="s">
        <v>67</v>
      </c>
      <c r="B625" s="10" t="s">
        <v>252</v>
      </c>
      <c r="C625" s="10">
        <v>1</v>
      </c>
      <c r="D625" s="10">
        <v>5</v>
      </c>
      <c r="E62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25" s="10">
        <v>1</v>
      </c>
      <c r="G625" s="10">
        <f>((Таблица1[[#This Row],[Балл]]*Таблица1[[#This Row],[Коэфф]])/Таблица1[[#This Row],[Авторы]])/Таблица1[[#This Row],[Количество аффилиаций]]</f>
        <v>1.2</v>
      </c>
      <c r="H625" s="9" t="s">
        <v>294</v>
      </c>
      <c r="I625" s="10" t="s">
        <v>489</v>
      </c>
      <c r="J625" s="10" t="s">
        <v>490</v>
      </c>
      <c r="K625" s="10">
        <v>1964</v>
      </c>
      <c r="L625" s="10">
        <v>2</v>
      </c>
      <c r="M625" s="10"/>
      <c r="N625" s="10">
        <v>0</v>
      </c>
      <c r="O625" s="10">
        <v>211</v>
      </c>
      <c r="P625" s="12" t="str">
        <f>CONCATENATE(Таблица1[[#This Row],[Ф.И.О.]],"$",Таблица1[[#This Row],[DOI]])</f>
        <v>Сафонова Инна Юрьевна$10.5800/GT-2022-13-1-0572</v>
      </c>
      <c r="Q625" s="10">
        <f>SUM(1/(COUNTIF(P:P,Таблица1[[#This Row],[Ф.И.О.+DOI]])))</f>
        <v>1</v>
      </c>
      <c r="R625" s="10">
        <f>SUM(1/(COUNTIF(A:A,Таблица1[[#This Row],[DOI]])))</f>
        <v>0.25</v>
      </c>
      <c r="S625" s="9" t="s">
        <v>521</v>
      </c>
      <c r="T625" s="9" t="s">
        <v>678</v>
      </c>
    </row>
    <row r="626" spans="1:20" x14ac:dyDescent="0.25">
      <c r="A626" s="9" t="s">
        <v>163</v>
      </c>
      <c r="B626" s="10" t="s">
        <v>252</v>
      </c>
      <c r="C626" s="10">
        <v>1</v>
      </c>
      <c r="D626" s="10">
        <v>6</v>
      </c>
      <c r="E62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26" s="10">
        <v>1</v>
      </c>
      <c r="G626" s="10">
        <f>((Таблица1[[#This Row],[Балл]]*Таблица1[[#This Row],[Коэфф]])/Таблица1[[#This Row],[Авторы]])/Таблица1[[#This Row],[Количество аффилиаций]]</f>
        <v>2</v>
      </c>
      <c r="H626" s="9" t="s">
        <v>398</v>
      </c>
      <c r="I626" s="10" t="s">
        <v>493</v>
      </c>
      <c r="J626" s="10" t="s">
        <v>494</v>
      </c>
      <c r="K626" s="10">
        <v>1957</v>
      </c>
      <c r="L626" s="10">
        <v>1</v>
      </c>
      <c r="M626" s="10">
        <v>1</v>
      </c>
      <c r="N626" s="10">
        <v>1</v>
      </c>
      <c r="O626" s="10">
        <v>220</v>
      </c>
      <c r="P626" s="12" t="str">
        <f>CONCATENATE(Таблица1[[#This Row],[Ф.И.О.]],"$",Таблица1[[#This Row],[DOI]])</f>
        <v>Дарьин Андрей Викторович$10.5800/GT-2022-13-2-0581</v>
      </c>
      <c r="Q626" s="10">
        <f>SUM(1/(COUNTIF(P:P,Таблица1[[#This Row],[Ф.И.О.+DOI]])))</f>
        <v>1</v>
      </c>
      <c r="R626" s="10">
        <f>SUM(1/(COUNTIF(A:A,Таблица1[[#This Row],[DOI]])))</f>
        <v>1</v>
      </c>
      <c r="S626" s="9" t="s">
        <v>521</v>
      </c>
      <c r="T626" s="9" t="s">
        <v>781</v>
      </c>
    </row>
    <row r="627" spans="1:20" x14ac:dyDescent="0.25">
      <c r="A627" s="9" t="s">
        <v>151</v>
      </c>
      <c r="B627" s="10" t="s">
        <v>252</v>
      </c>
      <c r="C627" s="10">
        <v>1</v>
      </c>
      <c r="D627" s="10">
        <v>4</v>
      </c>
      <c r="E62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27" s="10">
        <v>1</v>
      </c>
      <c r="G627" s="10">
        <f>((Таблица1[[#This Row],[Балл]]*Таблица1[[#This Row],[Коэфф]])/Таблица1[[#This Row],[Авторы]])/Таблица1[[#This Row],[Количество аффилиаций]]</f>
        <v>3</v>
      </c>
      <c r="H627" s="9" t="s">
        <v>359</v>
      </c>
      <c r="I627" s="10" t="s">
        <v>493</v>
      </c>
      <c r="J627" s="10" t="s">
        <v>494</v>
      </c>
      <c r="K627" s="10">
        <v>1979</v>
      </c>
      <c r="L627" s="10">
        <v>1</v>
      </c>
      <c r="M627" s="10"/>
      <c r="N627" s="10">
        <v>0</v>
      </c>
      <c r="O627" s="10">
        <v>218</v>
      </c>
      <c r="P627" s="12" t="str">
        <f>CONCATENATE(Таблица1[[#This Row],[Ф.И.О.]],"$",Таблица1[[#This Row],[DOI]])</f>
        <v>Густайтис Мария Алексеевна$10.5800/GT-2022-13-2s-0596</v>
      </c>
      <c r="Q627" s="10">
        <f>SUM(1/(COUNTIF(P:P,Таблица1[[#This Row],[Ф.И.О.+DOI]])))</f>
        <v>1</v>
      </c>
      <c r="R627" s="10">
        <f>SUM(1/(COUNTIF(A:A,Таблица1[[#This Row],[DOI]])))</f>
        <v>0.25</v>
      </c>
      <c r="S627" s="9" t="s">
        <v>521</v>
      </c>
      <c r="T627" s="9" t="s">
        <v>769</v>
      </c>
    </row>
    <row r="628" spans="1:20" x14ac:dyDescent="0.25">
      <c r="A628" s="9" t="s">
        <v>151</v>
      </c>
      <c r="B628" s="10" t="s">
        <v>252</v>
      </c>
      <c r="C628" s="10">
        <v>1</v>
      </c>
      <c r="D628" s="10">
        <v>4</v>
      </c>
      <c r="E62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28" s="10">
        <v>1</v>
      </c>
      <c r="G628" s="10">
        <f>((Таблица1[[#This Row],[Балл]]*Таблица1[[#This Row],[Коэфф]])/Таблица1[[#This Row],[Авторы]])/Таблица1[[#This Row],[Количество аффилиаций]]</f>
        <v>3</v>
      </c>
      <c r="H628" s="9" t="s">
        <v>379</v>
      </c>
      <c r="I628" s="10" t="s">
        <v>497</v>
      </c>
      <c r="J628" s="10" t="s">
        <v>492</v>
      </c>
      <c r="K628" s="10">
        <v>1984</v>
      </c>
      <c r="L628" s="10">
        <v>1</v>
      </c>
      <c r="M628" s="10"/>
      <c r="N628" s="10">
        <v>0</v>
      </c>
      <c r="O628" s="10">
        <v>218</v>
      </c>
      <c r="P628" s="12" t="str">
        <f>CONCATENATE(Таблица1[[#This Row],[Ф.И.О.]],"$",Таблица1[[#This Row],[DOI]])</f>
        <v>Кириченко Иван Сергеевич$10.5800/GT-2022-13-2s-0596</v>
      </c>
      <c r="Q628" s="10">
        <f>SUM(1/(COUNTIF(P:P,Таблица1[[#This Row],[Ф.И.О.+DOI]])))</f>
        <v>1</v>
      </c>
      <c r="R628" s="10">
        <f>SUM(1/(COUNTIF(A:A,Таблица1[[#This Row],[DOI]])))</f>
        <v>0.25</v>
      </c>
      <c r="S628" s="9" t="s">
        <v>521</v>
      </c>
      <c r="T628" s="9" t="s">
        <v>769</v>
      </c>
    </row>
    <row r="629" spans="1:20" x14ac:dyDescent="0.25">
      <c r="A629" s="9" t="s">
        <v>151</v>
      </c>
      <c r="B629" s="10" t="s">
        <v>252</v>
      </c>
      <c r="C629" s="10">
        <v>1</v>
      </c>
      <c r="D629" s="10">
        <v>4</v>
      </c>
      <c r="E62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29" s="10">
        <v>1</v>
      </c>
      <c r="G629" s="10">
        <f>((Таблица1[[#This Row],[Балл]]*Таблица1[[#This Row],[Коэфф]])/Таблица1[[#This Row],[Авторы]])/Таблица1[[#This Row],[Количество аффилиаций]]</f>
        <v>3</v>
      </c>
      <c r="H629" s="9" t="s">
        <v>361</v>
      </c>
      <c r="I629" s="10" t="s">
        <v>493</v>
      </c>
      <c r="J629" s="10" t="s">
        <v>494</v>
      </c>
      <c r="K629" s="10">
        <v>1987</v>
      </c>
      <c r="L629" s="10">
        <v>1</v>
      </c>
      <c r="M629" s="10">
        <v>1</v>
      </c>
      <c r="N629" s="10">
        <v>1</v>
      </c>
      <c r="O629" s="10">
        <v>218</v>
      </c>
      <c r="P629" s="12" t="str">
        <f>CONCATENATE(Таблица1[[#This Row],[Ф.И.О.]],"$",Таблица1[[#This Row],[DOI]])</f>
        <v>Мягкая Ирина Николаевна$10.5800/GT-2022-13-2s-0596</v>
      </c>
      <c r="Q629" s="10">
        <f>SUM(1/(COUNTIF(P:P,Таблица1[[#This Row],[Ф.И.О.+DOI]])))</f>
        <v>1</v>
      </c>
      <c r="R629" s="10">
        <f>SUM(1/(COUNTIF(A:A,Таблица1[[#This Row],[DOI]])))</f>
        <v>0.25</v>
      </c>
      <c r="S629" s="9" t="s">
        <v>521</v>
      </c>
      <c r="T629" s="9" t="s">
        <v>769</v>
      </c>
    </row>
    <row r="630" spans="1:20" x14ac:dyDescent="0.25">
      <c r="A630" s="9" t="s">
        <v>151</v>
      </c>
      <c r="B630" s="10" t="s">
        <v>252</v>
      </c>
      <c r="C630" s="10">
        <v>1</v>
      </c>
      <c r="D630" s="10">
        <v>4</v>
      </c>
      <c r="E63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30" s="10">
        <v>1</v>
      </c>
      <c r="G630" s="10">
        <f>((Таблица1[[#This Row],[Балл]]*Таблица1[[#This Row],[Коэфф]])/Таблица1[[#This Row],[Авторы]])/Таблица1[[#This Row],[Количество аффилиаций]]</f>
        <v>3</v>
      </c>
      <c r="H630" s="9" t="s">
        <v>362</v>
      </c>
      <c r="I630" s="10" t="s">
        <v>497</v>
      </c>
      <c r="J630" s="10" t="s">
        <v>492</v>
      </c>
      <c r="K630" s="10">
        <v>1990</v>
      </c>
      <c r="L630" s="10">
        <v>1</v>
      </c>
      <c r="M630" s="10"/>
      <c r="N630" s="10">
        <v>0</v>
      </c>
      <c r="O630" s="10">
        <v>218</v>
      </c>
      <c r="P630" s="12" t="str">
        <f>CONCATENATE(Таблица1[[#This Row],[Ф.И.О.]],"$",Таблица1[[#This Row],[DOI]])</f>
        <v>Сарыг-оол Багай-оол Юрьевич$10.5800/GT-2022-13-2s-0596</v>
      </c>
      <c r="Q630" s="10">
        <f>SUM(1/(COUNTIF(P:P,Таблица1[[#This Row],[Ф.И.О.+DOI]])))</f>
        <v>1</v>
      </c>
      <c r="R630" s="10">
        <f>SUM(1/(COUNTIF(A:A,Таблица1[[#This Row],[DOI]])))</f>
        <v>0.25</v>
      </c>
      <c r="S630" s="9" t="s">
        <v>521</v>
      </c>
      <c r="T630" s="9" t="s">
        <v>769</v>
      </c>
    </row>
    <row r="631" spans="1:20" x14ac:dyDescent="0.25">
      <c r="A631" s="9" t="s">
        <v>164</v>
      </c>
      <c r="B631" s="10" t="s">
        <v>252</v>
      </c>
      <c r="C631" s="10">
        <v>1</v>
      </c>
      <c r="D631" s="10">
        <v>4</v>
      </c>
      <c r="E63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31" s="10">
        <v>1</v>
      </c>
      <c r="G631" s="10">
        <f>((Таблица1[[#This Row],[Балл]]*Таблица1[[#This Row],[Коэфф]])/Таблица1[[#This Row],[Авторы]])/Таблица1[[#This Row],[Количество аффилиаций]]</f>
        <v>3</v>
      </c>
      <c r="H631" s="9" t="s">
        <v>389</v>
      </c>
      <c r="I631" s="10" t="s">
        <v>493</v>
      </c>
      <c r="J631" s="10" t="s">
        <v>494</v>
      </c>
      <c r="K631" s="10">
        <v>1989</v>
      </c>
      <c r="L631" s="10">
        <v>1</v>
      </c>
      <c r="M631" s="10"/>
      <c r="N631" s="10">
        <v>0</v>
      </c>
      <c r="O631" s="10">
        <v>220</v>
      </c>
      <c r="P631" s="12" t="str">
        <f>CONCATENATE(Таблица1[[#This Row],[Ф.И.О.]],"$",Таблица1[[#This Row],[DOI]])</f>
        <v>Ветров Евгений Валерьевич$10.5800/GT-2022-13-2s-0597</v>
      </c>
      <c r="Q631" s="10">
        <f>SUM(1/(COUNTIF(P:P,Таблица1[[#This Row],[Ф.И.О.+DOI]])))</f>
        <v>1</v>
      </c>
      <c r="R631" s="10">
        <f>SUM(1/(COUNTIF(A:A,Таблица1[[#This Row],[DOI]])))</f>
        <v>0.33333333333333331</v>
      </c>
      <c r="S631" s="9" t="s">
        <v>521</v>
      </c>
      <c r="T631" s="9" t="s">
        <v>782</v>
      </c>
    </row>
    <row r="632" spans="1:20" x14ac:dyDescent="0.25">
      <c r="A632" s="9" t="s">
        <v>164</v>
      </c>
      <c r="B632" s="10" t="s">
        <v>252</v>
      </c>
      <c r="C632" s="10">
        <v>1</v>
      </c>
      <c r="D632" s="10">
        <v>4</v>
      </c>
      <c r="E63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32" s="10">
        <v>1</v>
      </c>
      <c r="G632" s="10">
        <f>((Таблица1[[#This Row],[Балл]]*Таблица1[[#This Row],[Коэфф]])/Таблица1[[#This Row],[Авторы]])/Таблица1[[#This Row],[Количество аффилиаций]]</f>
        <v>3</v>
      </c>
      <c r="H632" s="9" t="s">
        <v>390</v>
      </c>
      <c r="I632" s="10" t="s">
        <v>497</v>
      </c>
      <c r="J632" s="10" t="s">
        <v>494</v>
      </c>
      <c r="K632" s="10">
        <v>1987</v>
      </c>
      <c r="L632" s="10">
        <v>1</v>
      </c>
      <c r="M632" s="10">
        <v>1</v>
      </c>
      <c r="N632" s="10">
        <v>1</v>
      </c>
      <c r="O632" s="10">
        <v>220</v>
      </c>
      <c r="P632" s="12" t="str">
        <f>CONCATENATE(Таблица1[[#This Row],[Ф.И.О.]],"$",Таблица1[[#This Row],[DOI]])</f>
        <v>Ветрова Наталья Игоревна$10.5800/GT-2022-13-2s-0597</v>
      </c>
      <c r="Q632" s="10">
        <f>SUM(1/(COUNTIF(P:P,Таблица1[[#This Row],[Ф.И.О.+DOI]])))</f>
        <v>1</v>
      </c>
      <c r="R632" s="10">
        <f>SUM(1/(COUNTIF(A:A,Таблица1[[#This Row],[DOI]])))</f>
        <v>0.33333333333333331</v>
      </c>
      <c r="S632" s="9" t="s">
        <v>521</v>
      </c>
      <c r="T632" s="9" t="s">
        <v>782</v>
      </c>
    </row>
    <row r="633" spans="1:20" x14ac:dyDescent="0.25">
      <c r="A633" s="9" t="s">
        <v>164</v>
      </c>
      <c r="B633" s="10" t="s">
        <v>252</v>
      </c>
      <c r="C633" s="10">
        <v>1</v>
      </c>
      <c r="D633" s="10">
        <v>4</v>
      </c>
      <c r="E63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33" s="10">
        <v>1</v>
      </c>
      <c r="G633" s="10">
        <f>((Таблица1[[#This Row],[Балл]]*Таблица1[[#This Row],[Коэфф]])/Таблица1[[#This Row],[Авторы]])/Таблица1[[#This Row],[Количество аффилиаций]]</f>
        <v>3</v>
      </c>
      <c r="H633" s="9" t="s">
        <v>392</v>
      </c>
      <c r="I633" s="10" t="s">
        <v>498</v>
      </c>
      <c r="J633" s="10" t="s">
        <v>490</v>
      </c>
      <c r="K633" s="10">
        <v>1968</v>
      </c>
      <c r="L633" s="10">
        <v>1</v>
      </c>
      <c r="M633" s="10"/>
      <c r="N633" s="10">
        <v>0</v>
      </c>
      <c r="O633" s="10">
        <v>220</v>
      </c>
      <c r="P633" s="12" t="str">
        <f>CONCATENATE(Таблица1[[#This Row],[Ф.И.О.]],"$",Таблица1[[#This Row],[DOI]])</f>
        <v>Летникова Елена Феликсовна$10.5800/GT-2022-13-2s-0597</v>
      </c>
      <c r="Q633" s="10">
        <f>SUM(1/(COUNTIF(P:P,Таблица1[[#This Row],[Ф.И.О.+DOI]])))</f>
        <v>1</v>
      </c>
      <c r="R633" s="10">
        <f>SUM(1/(COUNTIF(A:A,Таблица1[[#This Row],[DOI]])))</f>
        <v>0.33333333333333331</v>
      </c>
      <c r="S633" s="9" t="s">
        <v>521</v>
      </c>
      <c r="T633" s="9" t="s">
        <v>782</v>
      </c>
    </row>
    <row r="634" spans="1:20" x14ac:dyDescent="0.25">
      <c r="A634" s="9" t="s">
        <v>152</v>
      </c>
      <c r="B634" s="10" t="s">
        <v>252</v>
      </c>
      <c r="C634" s="10">
        <v>1</v>
      </c>
      <c r="D634" s="10">
        <v>3</v>
      </c>
      <c r="E63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34" s="10">
        <v>1</v>
      </c>
      <c r="G634" s="10">
        <f>((Таблица1[[#This Row],[Балл]]*Таблица1[[#This Row],[Коэфф]])/Таблица1[[#This Row],[Авторы]])/Таблица1[[#This Row],[Количество аффилиаций]]</f>
        <v>4</v>
      </c>
      <c r="H634" s="9" t="s">
        <v>376</v>
      </c>
      <c r="I634" s="10" t="s">
        <v>498</v>
      </c>
      <c r="J634" s="10" t="s">
        <v>490</v>
      </c>
      <c r="K634" s="10">
        <v>1948</v>
      </c>
      <c r="L634" s="10">
        <v>1</v>
      </c>
      <c r="M634" s="10"/>
      <c r="N634" s="10">
        <v>0</v>
      </c>
      <c r="O634" s="10">
        <v>218</v>
      </c>
      <c r="P634" s="12" t="str">
        <f>CONCATENATE(Таблица1[[#This Row],[Ф.И.О.]],"$",Таблица1[[#This Row],[DOI]])</f>
        <v>Жмодик Сергей Михайлович$10.5800/GT-2022-13-2s-0608</v>
      </c>
      <c r="Q634" s="10">
        <f>SUM(1/(COUNTIF(P:P,Таблица1[[#This Row],[Ф.И.О.+DOI]])))</f>
        <v>1</v>
      </c>
      <c r="R634" s="10">
        <f>SUM(1/(COUNTIF(A:A,Таблица1[[#This Row],[DOI]])))</f>
        <v>0.33333333333333331</v>
      </c>
      <c r="S634" s="9" t="s">
        <v>521</v>
      </c>
      <c r="T634" s="9" t="s">
        <v>770</v>
      </c>
    </row>
    <row r="635" spans="1:20" x14ac:dyDescent="0.25">
      <c r="A635" s="9" t="s">
        <v>152</v>
      </c>
      <c r="B635" s="10" t="s">
        <v>252</v>
      </c>
      <c r="C635" s="10">
        <v>1</v>
      </c>
      <c r="D635" s="10">
        <v>3</v>
      </c>
      <c r="E63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35" s="10">
        <v>1</v>
      </c>
      <c r="G635" s="10">
        <f>((Таблица1[[#This Row],[Балл]]*Таблица1[[#This Row],[Коэфф]])/Таблица1[[#This Row],[Авторы]])/Таблица1[[#This Row],[Количество аффилиаций]]</f>
        <v>4</v>
      </c>
      <c r="H635" s="9" t="s">
        <v>379</v>
      </c>
      <c r="I635" s="10" t="s">
        <v>497</v>
      </c>
      <c r="J635" s="10" t="s">
        <v>492</v>
      </c>
      <c r="K635" s="10">
        <v>1984</v>
      </c>
      <c r="L635" s="10">
        <v>1</v>
      </c>
      <c r="M635" s="10">
        <v>1</v>
      </c>
      <c r="N635" s="10">
        <v>1</v>
      </c>
      <c r="O635" s="10">
        <v>218</v>
      </c>
      <c r="P635" s="12" t="str">
        <f>CONCATENATE(Таблица1[[#This Row],[Ф.И.О.]],"$",Таблица1[[#This Row],[DOI]])</f>
        <v>Кириченко Иван Сергеевич$10.5800/GT-2022-13-2s-0608</v>
      </c>
      <c r="Q635" s="10">
        <f>SUM(1/(COUNTIF(P:P,Таблица1[[#This Row],[Ф.И.О.+DOI]])))</f>
        <v>1</v>
      </c>
      <c r="R635" s="10">
        <f>SUM(1/(COUNTIF(A:A,Таблица1[[#This Row],[DOI]])))</f>
        <v>0.33333333333333331</v>
      </c>
      <c r="S635" s="9" t="s">
        <v>521</v>
      </c>
      <c r="T635" s="9" t="s">
        <v>770</v>
      </c>
    </row>
    <row r="636" spans="1:20" x14ac:dyDescent="0.25">
      <c r="A636" s="9" t="s">
        <v>152</v>
      </c>
      <c r="B636" s="10" t="s">
        <v>252</v>
      </c>
      <c r="C636" s="10">
        <v>1</v>
      </c>
      <c r="D636" s="10">
        <v>3</v>
      </c>
      <c r="E63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36" s="10">
        <v>1</v>
      </c>
      <c r="G636" s="10">
        <f>((Таблица1[[#This Row],[Балл]]*Таблица1[[#This Row],[Коэфф]])/Таблица1[[#This Row],[Авторы]])/Таблица1[[#This Row],[Количество аффилиаций]]</f>
        <v>4</v>
      </c>
      <c r="H636" s="9" t="s">
        <v>360</v>
      </c>
      <c r="I636" s="10" t="s">
        <v>493</v>
      </c>
      <c r="J636" s="10" t="s">
        <v>494</v>
      </c>
      <c r="K636" s="10">
        <v>1968</v>
      </c>
      <c r="L636" s="10">
        <v>1</v>
      </c>
      <c r="M636" s="10"/>
      <c r="N636" s="10">
        <v>0</v>
      </c>
      <c r="O636" s="10">
        <v>218</v>
      </c>
      <c r="P636" s="12" t="str">
        <f>CONCATENATE(Таблица1[[#This Row],[Ф.И.О.]],"$",Таблица1[[#This Row],[DOI]])</f>
        <v>Лазарева Елена Владимировна$10.5800/GT-2022-13-2s-0608</v>
      </c>
      <c r="Q636" s="10">
        <f>SUM(1/(COUNTIF(P:P,Таблица1[[#This Row],[Ф.И.О.+DOI]])))</f>
        <v>1</v>
      </c>
      <c r="R636" s="10">
        <f>SUM(1/(COUNTIF(A:A,Таблица1[[#This Row],[DOI]])))</f>
        <v>0.33333333333333331</v>
      </c>
      <c r="S636" s="9" t="s">
        <v>521</v>
      </c>
      <c r="T636" s="9" t="s">
        <v>770</v>
      </c>
    </row>
    <row r="637" spans="1:20" x14ac:dyDescent="0.25">
      <c r="A637" s="9" t="s">
        <v>117</v>
      </c>
      <c r="B637" s="10" t="s">
        <v>252</v>
      </c>
      <c r="C637" s="10">
        <v>1</v>
      </c>
      <c r="D637" s="10">
        <v>3</v>
      </c>
      <c r="E63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37" s="10">
        <v>1</v>
      </c>
      <c r="G637" s="10">
        <f>((Таблица1[[#This Row],[Балл]]*Таблица1[[#This Row],[Коэфф]])/Таблица1[[#This Row],[Авторы]])/Таблица1[[#This Row],[Количество аффилиаций]]</f>
        <v>2</v>
      </c>
      <c r="H637" s="9" t="s">
        <v>354</v>
      </c>
      <c r="I637" s="10" t="s">
        <v>493</v>
      </c>
      <c r="J637" s="10" t="s">
        <v>494</v>
      </c>
      <c r="K637" s="10">
        <v>1958</v>
      </c>
      <c r="L637" s="10">
        <v>2</v>
      </c>
      <c r="M637" s="10"/>
      <c r="N637" s="10">
        <v>0</v>
      </c>
      <c r="O637" s="10">
        <v>219</v>
      </c>
      <c r="P637" s="12" t="str">
        <f>CONCATENATE(Таблица1[[#This Row],[Ф.И.О.]],"$",Таблица1[[#This Row],[DOI]])</f>
        <v>Владимиров Владимир Геннадьевич$10.5800/GT-2022-13-2s-0617</v>
      </c>
      <c r="Q637" s="10">
        <f>SUM(1/(COUNTIF(P:P,Таблица1[[#This Row],[Ф.И.О.+DOI]])))</f>
        <v>1</v>
      </c>
      <c r="R637" s="10">
        <f>SUM(1/(COUNTIF(A:A,Таблица1[[#This Row],[DOI]])))</f>
        <v>0.33333333333333331</v>
      </c>
      <c r="S637" s="9" t="s">
        <v>521</v>
      </c>
      <c r="T637" s="9" t="s">
        <v>734</v>
      </c>
    </row>
    <row r="638" spans="1:20" x14ac:dyDescent="0.25">
      <c r="A638" s="9" t="s">
        <v>117</v>
      </c>
      <c r="B638" s="10" t="s">
        <v>252</v>
      </c>
      <c r="C638" s="10">
        <v>1</v>
      </c>
      <c r="D638" s="10">
        <v>3</v>
      </c>
      <c r="E63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38" s="10">
        <v>1</v>
      </c>
      <c r="G638" s="10">
        <f>((Таблица1[[#This Row],[Балл]]*Таблица1[[#This Row],[Коэфф]])/Таблица1[[#This Row],[Авторы]])/Таблица1[[#This Row],[Количество аффилиаций]]</f>
        <v>4</v>
      </c>
      <c r="H638" s="9" t="s">
        <v>357</v>
      </c>
      <c r="I638" s="10" t="s">
        <v>496</v>
      </c>
      <c r="J638" s="10" t="s">
        <v>492</v>
      </c>
      <c r="K638" s="10">
        <v>1993</v>
      </c>
      <c r="L638" s="10">
        <v>1</v>
      </c>
      <c r="M638" s="10">
        <v>1</v>
      </c>
      <c r="N638" s="10">
        <v>1</v>
      </c>
      <c r="O638" s="10">
        <v>219</v>
      </c>
      <c r="P638" s="12" t="str">
        <f>CONCATENATE(Таблица1[[#This Row],[Ф.И.О.]],"$",Таблица1[[#This Row],[DOI]])</f>
        <v>Здрокова Марина Сергеевна$10.5800/GT-2022-13-2s-0617</v>
      </c>
      <c r="Q638" s="10">
        <f>SUM(1/(COUNTIF(P:P,Таблица1[[#This Row],[Ф.И.О.+DOI]])))</f>
        <v>1</v>
      </c>
      <c r="R638" s="10">
        <f>SUM(1/(COUNTIF(A:A,Таблица1[[#This Row],[DOI]])))</f>
        <v>0.33333333333333331</v>
      </c>
      <c r="S638" s="9" t="s">
        <v>521</v>
      </c>
      <c r="T638" s="9" t="s">
        <v>734</v>
      </c>
    </row>
    <row r="639" spans="1:20" x14ac:dyDescent="0.25">
      <c r="A639" s="9" t="s">
        <v>117</v>
      </c>
      <c r="B639" s="10" t="s">
        <v>252</v>
      </c>
      <c r="C639" s="10">
        <v>1</v>
      </c>
      <c r="D639" s="10">
        <v>3</v>
      </c>
      <c r="E63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39" s="10">
        <v>1</v>
      </c>
      <c r="G639" s="10">
        <f>((Таблица1[[#This Row],[Балл]]*Таблица1[[#This Row],[Коэфф]])/Таблица1[[#This Row],[Авторы]])/Таблица1[[#This Row],[Количество аффилиаций]]</f>
        <v>2</v>
      </c>
      <c r="H639" s="9" t="s">
        <v>343</v>
      </c>
      <c r="I639" s="10" t="s">
        <v>489</v>
      </c>
      <c r="J639" s="10" t="s">
        <v>490</v>
      </c>
      <c r="K639" s="10">
        <v>1961</v>
      </c>
      <c r="L639" s="10">
        <v>2</v>
      </c>
      <c r="M639" s="10"/>
      <c r="N639" s="10">
        <v>0</v>
      </c>
      <c r="O639" s="10">
        <v>775</v>
      </c>
      <c r="P639" s="12" t="str">
        <f>CONCATENATE(Таблица1[[#This Row],[Ф.И.О.]],"$",Таблица1[[#This Row],[DOI]])</f>
        <v>Травин Алексей Валентинович$10.5800/GT-2022-13-2s-0617</v>
      </c>
      <c r="Q639" s="10">
        <f>SUM(1/(COUNTIF(P:P,Таблица1[[#This Row],[Ф.И.О.+DOI]])))</f>
        <v>1</v>
      </c>
      <c r="R639" s="10">
        <f>SUM(1/(COUNTIF(A:A,Таблица1[[#This Row],[DOI]])))</f>
        <v>0.33333333333333331</v>
      </c>
      <c r="S639" s="9" t="s">
        <v>521</v>
      </c>
      <c r="T639" s="9" t="s">
        <v>734</v>
      </c>
    </row>
    <row r="640" spans="1:20" x14ac:dyDescent="0.25">
      <c r="A640" s="9" t="s">
        <v>153</v>
      </c>
      <c r="B640" s="10" t="s">
        <v>252</v>
      </c>
      <c r="C640" s="10">
        <v>1</v>
      </c>
      <c r="D640" s="10">
        <v>5</v>
      </c>
      <c r="E64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40" s="10">
        <v>1</v>
      </c>
      <c r="G640" s="10">
        <f>((Таблица1[[#This Row],[Балл]]*Таблица1[[#This Row],[Коэфф]])/Таблица1[[#This Row],[Авторы]])/Таблица1[[#This Row],[Количество аффилиаций]]</f>
        <v>2.4</v>
      </c>
      <c r="H640" s="9" t="s">
        <v>376</v>
      </c>
      <c r="I640" s="10" t="s">
        <v>498</v>
      </c>
      <c r="J640" s="10" t="s">
        <v>490</v>
      </c>
      <c r="K640" s="10">
        <v>1948</v>
      </c>
      <c r="L640" s="10">
        <v>1</v>
      </c>
      <c r="M640" s="10"/>
      <c r="N640" s="10">
        <v>0</v>
      </c>
      <c r="O640" s="10">
        <v>218</v>
      </c>
      <c r="P640" s="12" t="str">
        <f>CONCATENATE(Таблица1[[#This Row],[Ф.И.О.]],"$",Таблица1[[#This Row],[DOI]])</f>
        <v>Жмодик Сергей Михайлович$10.5800/GT-2022-13-2s-0619</v>
      </c>
      <c r="Q640" s="10">
        <f>SUM(1/(COUNTIF(P:P,Таблица1[[#This Row],[Ф.И.О.+DOI]])))</f>
        <v>1</v>
      </c>
      <c r="R640" s="10">
        <f>SUM(1/(COUNTIF(A:A,Таблица1[[#This Row],[DOI]])))</f>
        <v>0.25</v>
      </c>
      <c r="S640" s="9" t="s">
        <v>521</v>
      </c>
      <c r="T640" s="9" t="s">
        <v>771</v>
      </c>
    </row>
    <row r="641" spans="1:20" x14ac:dyDescent="0.25">
      <c r="A641" s="9" t="s">
        <v>153</v>
      </c>
      <c r="B641" s="10" t="s">
        <v>252</v>
      </c>
      <c r="C641" s="10">
        <v>1</v>
      </c>
      <c r="D641" s="10">
        <v>5</v>
      </c>
      <c r="E64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41" s="10">
        <v>1</v>
      </c>
      <c r="G641" s="10">
        <f>((Таблица1[[#This Row],[Балл]]*Таблица1[[#This Row],[Коэфф]])/Таблица1[[#This Row],[Авторы]])/Таблица1[[#This Row],[Количество аффилиаций]]</f>
        <v>2.4</v>
      </c>
      <c r="H641" s="9" t="s">
        <v>360</v>
      </c>
      <c r="I641" s="10" t="s">
        <v>493</v>
      </c>
      <c r="J641" s="10" t="s">
        <v>494</v>
      </c>
      <c r="K641" s="10">
        <v>1968</v>
      </c>
      <c r="L641" s="10">
        <v>1</v>
      </c>
      <c r="M641" s="10"/>
      <c r="N641" s="10">
        <v>0</v>
      </c>
      <c r="O641" s="10">
        <v>218</v>
      </c>
      <c r="P641" s="12" t="str">
        <f>CONCATENATE(Таблица1[[#This Row],[Ф.И.О.]],"$",Таблица1[[#This Row],[DOI]])</f>
        <v>Лазарева Елена Владимировна$10.5800/GT-2022-13-2s-0619</v>
      </c>
      <c r="Q641" s="10">
        <f>SUM(1/(COUNTIF(P:P,Таблица1[[#This Row],[Ф.И.О.+DOI]])))</f>
        <v>1</v>
      </c>
      <c r="R641" s="10">
        <f>SUM(1/(COUNTIF(A:A,Таблица1[[#This Row],[DOI]])))</f>
        <v>0.25</v>
      </c>
      <c r="S641" s="9" t="s">
        <v>521</v>
      </c>
      <c r="T641" s="9" t="s">
        <v>771</v>
      </c>
    </row>
    <row r="642" spans="1:20" x14ac:dyDescent="0.25">
      <c r="A642" s="9" t="s">
        <v>153</v>
      </c>
      <c r="B642" s="10" t="s">
        <v>252</v>
      </c>
      <c r="C642" s="10">
        <v>1</v>
      </c>
      <c r="D642" s="10">
        <v>5</v>
      </c>
      <c r="E64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42" s="10">
        <v>1</v>
      </c>
      <c r="G642" s="10">
        <f>((Таблица1[[#This Row],[Балл]]*Таблица1[[#This Row],[Коэфф]])/Таблица1[[#This Row],[Авторы]])/Таблица1[[#This Row],[Количество аффилиаций]]</f>
        <v>2.4</v>
      </c>
      <c r="H642" s="9" t="s">
        <v>361</v>
      </c>
      <c r="I642" s="10" t="s">
        <v>493</v>
      </c>
      <c r="J642" s="10" t="s">
        <v>494</v>
      </c>
      <c r="K642" s="10">
        <v>1987</v>
      </c>
      <c r="L642" s="10">
        <v>1</v>
      </c>
      <c r="M642" s="10"/>
      <c r="N642" s="10">
        <v>0</v>
      </c>
      <c r="O642" s="10">
        <v>218</v>
      </c>
      <c r="P642" s="12" t="str">
        <f>CONCATENATE(Таблица1[[#This Row],[Ф.И.О.]],"$",Таблица1[[#This Row],[DOI]])</f>
        <v>Мягкая Ирина Николаевна$10.5800/GT-2022-13-2s-0619</v>
      </c>
      <c r="Q642" s="10">
        <f>SUM(1/(COUNTIF(P:P,Таблица1[[#This Row],[Ф.И.О.+DOI]])))</f>
        <v>1</v>
      </c>
      <c r="R642" s="10">
        <f>SUM(1/(COUNTIF(A:A,Таблица1[[#This Row],[DOI]])))</f>
        <v>0.25</v>
      </c>
      <c r="S642" s="9" t="s">
        <v>521</v>
      </c>
      <c r="T642" s="9" t="s">
        <v>771</v>
      </c>
    </row>
    <row r="643" spans="1:20" x14ac:dyDescent="0.25">
      <c r="A643" s="9" t="s">
        <v>153</v>
      </c>
      <c r="B643" s="10" t="s">
        <v>252</v>
      </c>
      <c r="C643" s="10">
        <v>1</v>
      </c>
      <c r="D643" s="10">
        <v>5</v>
      </c>
      <c r="E64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43" s="10">
        <v>1</v>
      </c>
      <c r="G643" s="10">
        <f>((Таблица1[[#This Row],[Балл]]*Таблица1[[#This Row],[Коэфф]])/Таблица1[[#This Row],[Авторы]])/Таблица1[[#This Row],[Количество аффилиаций]]</f>
        <v>2.4</v>
      </c>
      <c r="H643" s="9" t="s">
        <v>362</v>
      </c>
      <c r="I643" s="10" t="s">
        <v>497</v>
      </c>
      <c r="J643" s="10" t="s">
        <v>492</v>
      </c>
      <c r="K643" s="10">
        <v>1990</v>
      </c>
      <c r="L643" s="10">
        <v>1</v>
      </c>
      <c r="M643" s="10">
        <v>1</v>
      </c>
      <c r="N643" s="10">
        <v>1</v>
      </c>
      <c r="O643" s="10">
        <v>218</v>
      </c>
      <c r="P643" s="12" t="str">
        <f>CONCATENATE(Таблица1[[#This Row],[Ф.И.О.]],"$",Таблица1[[#This Row],[DOI]])</f>
        <v>Сарыг-оол Багай-оол Юрьевич$10.5800/GT-2022-13-2s-0619</v>
      </c>
      <c r="Q643" s="10">
        <f>SUM(1/(COUNTIF(P:P,Таблица1[[#This Row],[Ф.И.О.+DOI]])))</f>
        <v>1</v>
      </c>
      <c r="R643" s="10">
        <f>SUM(1/(COUNTIF(A:A,Таблица1[[#This Row],[DOI]])))</f>
        <v>0.25</v>
      </c>
      <c r="S643" s="9" t="s">
        <v>521</v>
      </c>
      <c r="T643" s="9" t="s">
        <v>771</v>
      </c>
    </row>
    <row r="644" spans="1:20" x14ac:dyDescent="0.25">
      <c r="A644" s="9" t="s">
        <v>219</v>
      </c>
      <c r="B644" s="10" t="s">
        <v>252</v>
      </c>
      <c r="C644" s="10">
        <v>1</v>
      </c>
      <c r="D644" s="10">
        <v>8</v>
      </c>
      <c r="E64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44" s="10">
        <v>1</v>
      </c>
      <c r="G644" s="10">
        <f>((Таблица1[[#This Row],[Балл]]*Таблица1[[#This Row],[Коэфф]])/Таблица1[[#This Row],[Авторы]])/Таблица1[[#This Row],[Количество аффилиаций]]</f>
        <v>0.5</v>
      </c>
      <c r="H644" s="9" t="s">
        <v>454</v>
      </c>
      <c r="I644" s="10" t="s">
        <v>497</v>
      </c>
      <c r="J644" s="10" t="s">
        <v>494</v>
      </c>
      <c r="K644" s="10">
        <v>1993</v>
      </c>
      <c r="L644" s="10">
        <v>3</v>
      </c>
      <c r="M644" s="10"/>
      <c r="N644" s="10">
        <v>0</v>
      </c>
      <c r="O644" s="10">
        <v>284</v>
      </c>
      <c r="P644" s="12" t="str">
        <f>CONCATENATE(Таблица1[[#This Row],[Ф.И.О.]],"$",Таблица1[[#This Row],[DOI]])</f>
        <v>Картозия Андрей Акакиевич$10.5800/GT-2022-13-2s-0627</v>
      </c>
      <c r="Q644" s="10">
        <f>SUM(1/(COUNTIF(P:P,Таблица1[[#This Row],[Ф.И.О.+DOI]])))</f>
        <v>1</v>
      </c>
      <c r="R644" s="10">
        <f>SUM(1/(COUNTIF(A:A,Таблица1[[#This Row],[DOI]])))</f>
        <v>1</v>
      </c>
      <c r="S644" s="9" t="s">
        <v>521</v>
      </c>
      <c r="T644" s="9" t="s">
        <v>852</v>
      </c>
    </row>
    <row r="645" spans="1:20" x14ac:dyDescent="0.25">
      <c r="A645" s="9" t="s">
        <v>118</v>
      </c>
      <c r="B645" s="10" t="s">
        <v>252</v>
      </c>
      <c r="C645" s="10">
        <v>1</v>
      </c>
      <c r="D645" s="10">
        <v>10</v>
      </c>
      <c r="E64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45" s="10">
        <v>1</v>
      </c>
      <c r="G645" s="10">
        <f>((Таблица1[[#This Row],[Балл]]*Таблица1[[#This Row],[Коэфф]])/Таблица1[[#This Row],[Авторы]])/Таблица1[[#This Row],[Количество аффилиаций]]</f>
        <v>1.2</v>
      </c>
      <c r="H645" s="9" t="s">
        <v>343</v>
      </c>
      <c r="I645" s="10" t="s">
        <v>489</v>
      </c>
      <c r="J645" s="10" t="s">
        <v>490</v>
      </c>
      <c r="K645" s="10">
        <v>1961</v>
      </c>
      <c r="L645" s="10">
        <v>1</v>
      </c>
      <c r="M645" s="10"/>
      <c r="N645" s="10">
        <v>0</v>
      </c>
      <c r="O645" s="10">
        <v>775</v>
      </c>
      <c r="P645" s="12" t="str">
        <f>CONCATENATE(Таблица1[[#This Row],[Ф.И.О.]],"$",Таблица1[[#This Row],[DOI]])</f>
        <v>Травин Алексей Валентинович$10.5800/GT-2022-13-3-0613</v>
      </c>
      <c r="Q645" s="10">
        <f>SUM(1/(COUNTIF(P:P,Таблица1[[#This Row],[Ф.И.О.+DOI]])))</f>
        <v>1</v>
      </c>
      <c r="R645" s="10">
        <f>SUM(1/(COUNTIF(A:A,Таблица1[[#This Row],[DOI]])))</f>
        <v>1</v>
      </c>
      <c r="S645" s="9" t="s">
        <v>521</v>
      </c>
      <c r="T645" s="9" t="s">
        <v>735</v>
      </c>
    </row>
    <row r="646" spans="1:20" x14ac:dyDescent="0.25">
      <c r="A646" s="9" t="s">
        <v>68</v>
      </c>
      <c r="B646" s="10" t="s">
        <v>252</v>
      </c>
      <c r="C646" s="10">
        <v>1</v>
      </c>
      <c r="D646" s="10">
        <v>5</v>
      </c>
      <c r="E64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46" s="10">
        <v>1</v>
      </c>
      <c r="G646" s="10">
        <f>((Таблица1[[#This Row],[Балл]]*Таблица1[[#This Row],[Коэфф]])/Таблица1[[#This Row],[Авторы]])/Таблица1[[#This Row],[Количество аффилиаций]]</f>
        <v>2.4</v>
      </c>
      <c r="H646" s="9" t="s">
        <v>355</v>
      </c>
      <c r="I646" s="10" t="s">
        <v>493</v>
      </c>
      <c r="J646" s="10" t="s">
        <v>494</v>
      </c>
      <c r="K646" s="10">
        <v>1978</v>
      </c>
      <c r="L646" s="10">
        <v>1</v>
      </c>
      <c r="M646" s="10">
        <v>1</v>
      </c>
      <c r="N646" s="10">
        <v>1</v>
      </c>
      <c r="O646" s="10">
        <v>219</v>
      </c>
      <c r="P646" s="12" t="str">
        <f>CONCATENATE(Таблица1[[#This Row],[Ф.И.О.]],"$",Таблица1[[#This Row],[DOI]])</f>
        <v>Кармышева Ирина Владимировна$10.5800/GT-2022-13-3-0637</v>
      </c>
      <c r="Q646" s="10">
        <f>SUM(1/(COUNTIF(P:P,Таблица1[[#This Row],[Ф.И.О.+DOI]])))</f>
        <v>1</v>
      </c>
      <c r="R646" s="10">
        <f>SUM(1/(COUNTIF(A:A,Таблица1[[#This Row],[DOI]])))</f>
        <v>0.25</v>
      </c>
      <c r="S646" s="9" t="s">
        <v>521</v>
      </c>
      <c r="T646" s="9" t="s">
        <v>738</v>
      </c>
    </row>
    <row r="647" spans="1:20" x14ac:dyDescent="0.25">
      <c r="A647" s="9" t="s">
        <v>68</v>
      </c>
      <c r="B647" s="10" t="s">
        <v>252</v>
      </c>
      <c r="C647" s="10">
        <v>1</v>
      </c>
      <c r="D647" s="10">
        <v>5</v>
      </c>
      <c r="E64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47" s="10">
        <v>1</v>
      </c>
      <c r="G647" s="10">
        <f>((Таблица1[[#This Row],[Балл]]*Таблица1[[#This Row],[Коэфф]])/Таблица1[[#This Row],[Авторы]])/Таблица1[[#This Row],[Количество аффилиаций]]</f>
        <v>2.4</v>
      </c>
      <c r="H647" s="9" t="s">
        <v>305</v>
      </c>
      <c r="I647" s="10" t="s">
        <v>493</v>
      </c>
      <c r="J647" s="10" t="s">
        <v>490</v>
      </c>
      <c r="K647" s="10">
        <v>1958</v>
      </c>
      <c r="L647" s="10">
        <v>1</v>
      </c>
      <c r="M647" s="10"/>
      <c r="N647" s="10">
        <v>0</v>
      </c>
      <c r="O647" s="10">
        <v>211</v>
      </c>
      <c r="P647" s="12" t="str">
        <f>CONCATENATE(Таблица1[[#This Row],[Ф.И.О.]],"$",Таблица1[[#This Row],[DOI]])</f>
        <v>Руднев Сергей Николаевич$10.5800/GT-2022-13-3-0637</v>
      </c>
      <c r="Q647" s="10">
        <f>SUM(1/(COUNTIF(P:P,Таблица1[[#This Row],[Ф.И.О.+DOI]])))</f>
        <v>1</v>
      </c>
      <c r="R647" s="10">
        <f>SUM(1/(COUNTIF(A:A,Таблица1[[#This Row],[DOI]])))</f>
        <v>0.25</v>
      </c>
      <c r="S647" s="9" t="s">
        <v>521</v>
      </c>
      <c r="T647" s="9" t="s">
        <v>679</v>
      </c>
    </row>
    <row r="648" spans="1:20" x14ac:dyDescent="0.25">
      <c r="A648" s="9" t="s">
        <v>68</v>
      </c>
      <c r="B648" s="10" t="s">
        <v>252</v>
      </c>
      <c r="C648" s="10">
        <v>1</v>
      </c>
      <c r="D648" s="10">
        <v>5</v>
      </c>
      <c r="E64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48" s="10">
        <v>1</v>
      </c>
      <c r="G648" s="10">
        <f>((Таблица1[[#This Row],[Балл]]*Таблица1[[#This Row],[Коэфф]])/Таблица1[[#This Row],[Авторы]])/Таблица1[[#This Row],[Количество аффилиаций]]</f>
        <v>2.4</v>
      </c>
      <c r="H648" s="9" t="s">
        <v>345</v>
      </c>
      <c r="I648" s="10" t="s">
        <v>497</v>
      </c>
      <c r="J648" s="10" t="s">
        <v>492</v>
      </c>
      <c r="K648" s="10">
        <v>1982</v>
      </c>
      <c r="L648" s="10">
        <v>1</v>
      </c>
      <c r="M648" s="10"/>
      <c r="N648" s="10">
        <v>0</v>
      </c>
      <c r="O648" s="10">
        <v>775</v>
      </c>
      <c r="P648" s="12" t="str">
        <f>CONCATENATE(Таблица1[[#This Row],[Ф.И.О.]],"$",Таблица1[[#This Row],[DOI]])</f>
        <v>Семенова Дина Валерьевна$10.5800/GT-2022-13-3-0637</v>
      </c>
      <c r="Q648" s="10">
        <f>SUM(1/(COUNTIF(P:P,Таблица1[[#This Row],[Ф.И.О.+DOI]])))</f>
        <v>1</v>
      </c>
      <c r="R648" s="10">
        <f>SUM(1/(COUNTIF(A:A,Таблица1[[#This Row],[DOI]])))</f>
        <v>0.25</v>
      </c>
      <c r="S648" s="9" t="s">
        <v>521</v>
      </c>
      <c r="T648" s="9" t="s">
        <v>679</v>
      </c>
    </row>
    <row r="649" spans="1:20" x14ac:dyDescent="0.25">
      <c r="A649" s="9" t="s">
        <v>68</v>
      </c>
      <c r="B649" s="10" t="s">
        <v>252</v>
      </c>
      <c r="C649" s="10">
        <v>1</v>
      </c>
      <c r="D649" s="10">
        <v>5</v>
      </c>
      <c r="E64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49" s="10">
        <v>1</v>
      </c>
      <c r="G649" s="10">
        <f>((Таблица1[[#This Row],[Балл]]*Таблица1[[#This Row],[Коэфф]])/Таблица1[[#This Row],[Авторы]])/Таблица1[[#This Row],[Количество аффилиаций]]</f>
        <v>2.4</v>
      </c>
      <c r="H649" s="9" t="s">
        <v>356</v>
      </c>
      <c r="I649" s="10" t="s">
        <v>491</v>
      </c>
      <c r="J649" s="10" t="s">
        <v>492</v>
      </c>
      <c r="K649" s="10">
        <v>1994</v>
      </c>
      <c r="L649" s="10">
        <v>1</v>
      </c>
      <c r="M649" s="10"/>
      <c r="N649" s="10">
        <v>0</v>
      </c>
      <c r="O649" s="10">
        <v>219</v>
      </c>
      <c r="P649" s="12" t="str">
        <f>CONCATENATE(Таблица1[[#This Row],[Ф.И.О.]],"$",Таблица1[[#This Row],[DOI]])</f>
        <v>Яковлев Владислав Александрович$10.5800/GT-2022-13-3-0637</v>
      </c>
      <c r="Q649" s="10">
        <f>SUM(1/(COUNTIF(P:P,Таблица1[[#This Row],[Ф.И.О.+DOI]])))</f>
        <v>1</v>
      </c>
      <c r="R649" s="10">
        <f>SUM(1/(COUNTIF(A:A,Таблица1[[#This Row],[DOI]])))</f>
        <v>0.25</v>
      </c>
      <c r="S649" s="9" t="s">
        <v>521</v>
      </c>
      <c r="T649" s="9" t="s">
        <v>738</v>
      </c>
    </row>
    <row r="650" spans="1:20" x14ac:dyDescent="0.25">
      <c r="A650" s="9" t="s">
        <v>21</v>
      </c>
      <c r="B650" s="10" t="s">
        <v>252</v>
      </c>
      <c r="C650" s="10">
        <v>1</v>
      </c>
      <c r="D650" s="10">
        <v>1</v>
      </c>
      <c r="E65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50" s="10">
        <v>1</v>
      </c>
      <c r="G650" s="10">
        <f>((Таблица1[[#This Row],[Балл]]*Таблица1[[#This Row],[Коэфф]])/Таблица1[[#This Row],[Авторы]])/Таблица1[[#This Row],[Количество аффилиаций]]</f>
        <v>12</v>
      </c>
      <c r="H650" s="9" t="s">
        <v>272</v>
      </c>
      <c r="I650" s="10" t="s">
        <v>493</v>
      </c>
      <c r="J650" s="10" t="s">
        <v>494</v>
      </c>
      <c r="K650" s="10">
        <v>1980</v>
      </c>
      <c r="L650" s="10">
        <v>1</v>
      </c>
      <c r="M650" s="10">
        <v>1</v>
      </c>
      <c r="N650" s="10">
        <v>1</v>
      </c>
      <c r="O650" s="10">
        <v>440</v>
      </c>
      <c r="P650" s="12" t="str">
        <f>CONCATENATE(Таблица1[[#This Row],[Ф.И.О.]],"$",Таблица1[[#This Row],[DOI]])</f>
        <v>Селятицкий Александр Юрьевич$10.5800/GT-2022-13-3-0638</v>
      </c>
      <c r="Q650" s="10">
        <f>SUM(1/(COUNTIF(P:P,Таблица1[[#This Row],[Ф.И.О.+DOI]])))</f>
        <v>1</v>
      </c>
      <c r="R650" s="10">
        <f>SUM(1/(COUNTIF(A:A,Таблица1[[#This Row],[DOI]])))</f>
        <v>1</v>
      </c>
      <c r="S650" s="9" t="s">
        <v>521</v>
      </c>
      <c r="T650" s="9" t="s">
        <v>631</v>
      </c>
    </row>
    <row r="651" spans="1:20" x14ac:dyDescent="0.25">
      <c r="A651" s="9" t="s">
        <v>119</v>
      </c>
      <c r="B651" s="10" t="s">
        <v>252</v>
      </c>
      <c r="C651" s="10">
        <v>1</v>
      </c>
      <c r="D651" s="10">
        <v>6</v>
      </c>
      <c r="E65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51" s="10">
        <v>1</v>
      </c>
      <c r="G651" s="10">
        <f>((Таблица1[[#This Row],[Балл]]*Таблица1[[#This Row],[Коэфф]])/Таблица1[[#This Row],[Авторы]])/Таблица1[[#This Row],[Количество аффилиаций]]</f>
        <v>2</v>
      </c>
      <c r="H651" s="9" t="s">
        <v>401</v>
      </c>
      <c r="I651" s="10" t="s">
        <v>493</v>
      </c>
      <c r="J651" s="10" t="s">
        <v>494</v>
      </c>
      <c r="K651" s="10">
        <v>1957</v>
      </c>
      <c r="L651" s="10">
        <v>1</v>
      </c>
      <c r="M651" s="10"/>
      <c r="N651" s="10">
        <v>0</v>
      </c>
      <c r="O651" s="10">
        <v>213</v>
      </c>
      <c r="P651" s="12" t="str">
        <f>CONCATENATE(Таблица1[[#This Row],[Ф.И.О.]],"$",Таблица1[[#This Row],[DOI]])</f>
        <v>Ащепков Игорь Викторович$10.5800/GT-2022-13-4-0654</v>
      </c>
      <c r="Q651" s="10">
        <f>SUM(1/(COUNTIF(P:P,Таблица1[[#This Row],[Ф.И.О.+DOI]])))</f>
        <v>1</v>
      </c>
      <c r="R651" s="10">
        <f>SUM(1/(COUNTIF(A:A,Таблица1[[#This Row],[DOI]])))</f>
        <v>0.33333333333333331</v>
      </c>
      <c r="S651" s="9" t="s">
        <v>521</v>
      </c>
      <c r="T651" s="9" t="s">
        <v>736</v>
      </c>
    </row>
    <row r="652" spans="1:20" x14ac:dyDescent="0.25">
      <c r="A652" s="9" t="s">
        <v>119</v>
      </c>
      <c r="B652" s="10" t="s">
        <v>252</v>
      </c>
      <c r="C652" s="10">
        <v>1</v>
      </c>
      <c r="D652" s="10">
        <v>6</v>
      </c>
      <c r="E65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52" s="10">
        <v>1</v>
      </c>
      <c r="G652" s="10">
        <f>((Таблица1[[#This Row],[Балл]]*Таблица1[[#This Row],[Коэфф]])/Таблица1[[#This Row],[Авторы]])/Таблица1[[#This Row],[Количество аффилиаций]]</f>
        <v>2</v>
      </c>
      <c r="H652" s="9" t="s">
        <v>376</v>
      </c>
      <c r="I652" s="10" t="s">
        <v>498</v>
      </c>
      <c r="J652" s="10" t="s">
        <v>490</v>
      </c>
      <c r="K652" s="10">
        <v>1948</v>
      </c>
      <c r="L652" s="10">
        <v>1</v>
      </c>
      <c r="M652" s="10">
        <v>1</v>
      </c>
      <c r="N652" s="10">
        <v>1</v>
      </c>
      <c r="O652" s="10">
        <v>218</v>
      </c>
      <c r="P652" s="12" t="str">
        <f>CONCATENATE(Таблица1[[#This Row],[Ф.И.О.]],"$",Таблица1[[#This Row],[DOI]])</f>
        <v>Жмодик Сергей Михайлович$10.5800/GT-2022-13-4-0654</v>
      </c>
      <c r="Q652" s="10">
        <f>SUM(1/(COUNTIF(P:P,Таблица1[[#This Row],[Ф.И.О.+DOI]])))</f>
        <v>1</v>
      </c>
      <c r="R652" s="10">
        <f>SUM(1/(COUNTIF(A:A,Таблица1[[#This Row],[DOI]])))</f>
        <v>0.33333333333333331</v>
      </c>
      <c r="S652" s="9" t="s">
        <v>521</v>
      </c>
      <c r="T652" s="9" t="s">
        <v>736</v>
      </c>
    </row>
    <row r="653" spans="1:20" x14ac:dyDescent="0.25">
      <c r="A653" s="9" t="s">
        <v>119</v>
      </c>
      <c r="B653" s="10" t="s">
        <v>252</v>
      </c>
      <c r="C653" s="10">
        <v>1</v>
      </c>
      <c r="D653" s="10">
        <v>6</v>
      </c>
      <c r="E65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53" s="10">
        <v>1</v>
      </c>
      <c r="G653" s="10">
        <f>((Таблица1[[#This Row],[Балл]]*Таблица1[[#This Row],[Коэфф]])/Таблица1[[#This Row],[Авторы]])/Таблица1[[#This Row],[Количество аффилиаций]]</f>
        <v>2</v>
      </c>
      <c r="H653" s="9" t="s">
        <v>353</v>
      </c>
      <c r="I653" s="10" t="s">
        <v>493</v>
      </c>
      <c r="J653" s="10" t="s">
        <v>490</v>
      </c>
      <c r="K653" s="10">
        <v>1941</v>
      </c>
      <c r="L653" s="10">
        <v>1</v>
      </c>
      <c r="M653" s="10"/>
      <c r="N653" s="10">
        <v>0</v>
      </c>
      <c r="O653" s="10">
        <v>775</v>
      </c>
      <c r="P653" s="12" t="str">
        <f>CONCATENATE(Таблица1[[#This Row],[Ф.И.О.]],"$",Таблица1[[#This Row],[DOI]])</f>
        <v>Пономарчук Виктор Антонович$10.5800/GT-2022-13-4-0654</v>
      </c>
      <c r="Q653" s="10">
        <f>SUM(1/(COUNTIF(P:P,Таблица1[[#This Row],[Ф.И.О.+DOI]])))</f>
        <v>1</v>
      </c>
      <c r="R653" s="10">
        <f>SUM(1/(COUNTIF(A:A,Таблица1[[#This Row],[DOI]])))</f>
        <v>0.33333333333333331</v>
      </c>
      <c r="S653" s="9" t="s">
        <v>521</v>
      </c>
      <c r="T653" s="9" t="s">
        <v>736</v>
      </c>
    </row>
    <row r="654" spans="1:20" x14ac:dyDescent="0.25">
      <c r="A654" s="9" t="s">
        <v>202</v>
      </c>
      <c r="B654" s="10" t="s">
        <v>252</v>
      </c>
      <c r="C654" s="10">
        <v>1</v>
      </c>
      <c r="D654" s="10">
        <v>2</v>
      </c>
      <c r="E65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54" s="10">
        <v>1</v>
      </c>
      <c r="G654" s="10">
        <f>((Таблица1[[#This Row],[Балл]]*Таблица1[[#This Row],[Коэфф]])/Таблица1[[#This Row],[Авторы]])/Таблица1[[#This Row],[Количество аффилиаций]]</f>
        <v>3</v>
      </c>
      <c r="H654" s="9" t="s">
        <v>423</v>
      </c>
      <c r="I654" s="10" t="s">
        <v>496</v>
      </c>
      <c r="J654" s="10" t="s">
        <v>490</v>
      </c>
      <c r="K654" s="10">
        <v>1976</v>
      </c>
      <c r="L654" s="10">
        <v>2</v>
      </c>
      <c r="M654" s="10"/>
      <c r="N654" s="10">
        <v>0</v>
      </c>
      <c r="O654" s="10">
        <v>215</v>
      </c>
      <c r="P654" s="12" t="str">
        <f>CONCATENATE(Таблица1[[#This Row],[Ф.И.О.]],"$",Таблица1[[#This Row],[DOI]])</f>
        <v>Дорошкевич Анна Геннадьевна$10.5800/GT-2022-13-4-0656</v>
      </c>
      <c r="Q654" s="10">
        <f>SUM(1/(COUNTIF(P:P,Таблица1[[#This Row],[Ф.И.О.+DOI]])))</f>
        <v>1</v>
      </c>
      <c r="R654" s="10">
        <f>SUM(1/(COUNTIF(A:A,Таблица1[[#This Row],[DOI]])))</f>
        <v>0.5</v>
      </c>
      <c r="S654" s="9" t="s">
        <v>521</v>
      </c>
      <c r="T654" s="9" t="s">
        <v>828</v>
      </c>
    </row>
    <row r="655" spans="1:20" x14ac:dyDescent="0.25">
      <c r="A655" s="9" t="s">
        <v>202</v>
      </c>
      <c r="B655" s="10" t="s">
        <v>252</v>
      </c>
      <c r="C655" s="10">
        <v>1</v>
      </c>
      <c r="D655" s="10">
        <v>2</v>
      </c>
      <c r="E65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55" s="10">
        <v>1</v>
      </c>
      <c r="G655" s="10">
        <f>((Таблица1[[#This Row],[Балл]]*Таблица1[[#This Row],[Коэфф]])/Таблица1[[#This Row],[Авторы]])/Таблица1[[#This Row],[Количество аффилиаций]]</f>
        <v>6</v>
      </c>
      <c r="H655" s="9" t="s">
        <v>431</v>
      </c>
      <c r="I655" s="10" t="s">
        <v>491</v>
      </c>
      <c r="J655" s="10" t="s">
        <v>492</v>
      </c>
      <c r="K655" s="10">
        <v>1997</v>
      </c>
      <c r="L655" s="10">
        <v>1</v>
      </c>
      <c r="M655" s="10">
        <v>1</v>
      </c>
      <c r="N655" s="10">
        <v>1</v>
      </c>
      <c r="O655" s="10">
        <v>215</v>
      </c>
      <c r="P655" s="12" t="str">
        <f>CONCATENATE(Таблица1[[#This Row],[Ф.И.О.]],"$",Таблица1[[#This Row],[DOI]])</f>
        <v>Нугуманова Язгуль Наилевна$10.5800/GT-2022-13-4-0656</v>
      </c>
      <c r="Q655" s="10">
        <f>SUM(1/(COUNTIF(P:P,Таблица1[[#This Row],[Ф.И.О.+DOI]])))</f>
        <v>1</v>
      </c>
      <c r="R655" s="10">
        <f>SUM(1/(COUNTIF(A:A,Таблица1[[#This Row],[DOI]])))</f>
        <v>0.5</v>
      </c>
      <c r="S655" s="9" t="s">
        <v>521</v>
      </c>
      <c r="T655" s="9" t="s">
        <v>828</v>
      </c>
    </row>
    <row r="656" spans="1:20" x14ac:dyDescent="0.25">
      <c r="A656" s="9" t="s">
        <v>83</v>
      </c>
      <c r="B656" s="10" t="s">
        <v>252</v>
      </c>
      <c r="C656" s="10">
        <v>1</v>
      </c>
      <c r="D656" s="10">
        <v>4</v>
      </c>
      <c r="E65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56" s="10">
        <v>1</v>
      </c>
      <c r="G656" s="10">
        <f>((Таблица1[[#This Row],[Балл]]*Таблица1[[#This Row],[Коэфф]])/Таблица1[[#This Row],[Авторы]])/Таблица1[[#This Row],[Количество аффилиаций]]</f>
        <v>3</v>
      </c>
      <c r="H656" s="9" t="s">
        <v>310</v>
      </c>
      <c r="I656" s="10" t="s">
        <v>498</v>
      </c>
      <c r="J656" s="10" t="s">
        <v>490</v>
      </c>
      <c r="K656" s="10">
        <v>1945</v>
      </c>
      <c r="L656" s="10">
        <v>1</v>
      </c>
      <c r="M656" s="10"/>
      <c r="N656" s="10">
        <v>0</v>
      </c>
      <c r="O656" s="10">
        <v>451</v>
      </c>
      <c r="P656" s="12" t="str">
        <f>CONCATENATE(Таблица1[[#This Row],[Ф.И.О.]],"$",Таблица1[[#This Row],[DOI]])</f>
        <v>Афанасьев Валентин Петрович$10.5800/GT-2022-13-4-0660</v>
      </c>
      <c r="Q656" s="10">
        <f>SUM(1/(COUNTIF(P:P,Таблица1[[#This Row],[Ф.И.О.+DOI]])))</f>
        <v>1</v>
      </c>
      <c r="R656" s="10">
        <f>SUM(1/(COUNTIF(A:A,Таблица1[[#This Row],[DOI]])))</f>
        <v>0.33333333333333331</v>
      </c>
      <c r="S656" s="9" t="s">
        <v>521</v>
      </c>
      <c r="T656" s="9" t="s">
        <v>694</v>
      </c>
    </row>
    <row r="657" spans="1:20" x14ac:dyDescent="0.25">
      <c r="A657" s="9" t="s">
        <v>83</v>
      </c>
      <c r="B657" s="10" t="s">
        <v>252</v>
      </c>
      <c r="C657" s="10">
        <v>1</v>
      </c>
      <c r="D657" s="10">
        <v>4</v>
      </c>
      <c r="E65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57" s="10">
        <v>1</v>
      </c>
      <c r="G657" s="10">
        <f>((Таблица1[[#This Row],[Балл]]*Таблица1[[#This Row],[Коэфф]])/Таблица1[[#This Row],[Авторы]])/Таблица1[[#This Row],[Количество аффилиаций]]</f>
        <v>3</v>
      </c>
      <c r="H657" s="9" t="s">
        <v>323</v>
      </c>
      <c r="I657" s="10" t="s">
        <v>491</v>
      </c>
      <c r="J657" s="10" t="s">
        <v>494</v>
      </c>
      <c r="K657" s="10">
        <v>1964</v>
      </c>
      <c r="L657" s="10">
        <v>1</v>
      </c>
      <c r="M657" s="10">
        <v>1</v>
      </c>
      <c r="N657" s="10">
        <v>1</v>
      </c>
      <c r="O657" s="10">
        <v>451</v>
      </c>
      <c r="P657" s="12" t="str">
        <f>CONCATENATE(Таблица1[[#This Row],[Ф.И.О.]],"$",Таблица1[[#This Row],[DOI]])</f>
        <v>Похиленко Людмила Николаевна$10.5800/GT-2022-13-4-0660</v>
      </c>
      <c r="Q657" s="10">
        <f>SUM(1/(COUNTIF(P:P,Таблица1[[#This Row],[Ф.И.О.+DOI]])))</f>
        <v>1</v>
      </c>
      <c r="R657" s="10">
        <f>SUM(1/(COUNTIF(A:A,Таблица1[[#This Row],[DOI]])))</f>
        <v>0.33333333333333331</v>
      </c>
      <c r="S657" s="9" t="s">
        <v>521</v>
      </c>
      <c r="T657" s="9" t="s">
        <v>694</v>
      </c>
    </row>
    <row r="658" spans="1:20" x14ac:dyDescent="0.25">
      <c r="A658" s="9" t="s">
        <v>83</v>
      </c>
      <c r="B658" s="10" t="s">
        <v>252</v>
      </c>
      <c r="C658" s="10">
        <v>1</v>
      </c>
      <c r="D658" s="10">
        <v>4</v>
      </c>
      <c r="E65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58" s="10">
        <v>1</v>
      </c>
      <c r="G658" s="10">
        <f>((Таблица1[[#This Row],[Балл]]*Таблица1[[#This Row],[Коэфф]])/Таблица1[[#This Row],[Авторы]])/Таблица1[[#This Row],[Количество аффилиаций]]</f>
        <v>3</v>
      </c>
      <c r="H658" s="9" t="s">
        <v>313</v>
      </c>
      <c r="I658" s="10" t="s">
        <v>498</v>
      </c>
      <c r="J658" s="10" t="s">
        <v>490</v>
      </c>
      <c r="K658" s="10">
        <v>1946</v>
      </c>
      <c r="L658" s="10">
        <v>1</v>
      </c>
      <c r="M658" s="10"/>
      <c r="N658" s="10">
        <v>0</v>
      </c>
      <c r="O658" s="10">
        <v>451</v>
      </c>
      <c r="P658" s="12" t="str">
        <f>CONCATENATE(Таблица1[[#This Row],[Ф.И.О.]],"$",Таблица1[[#This Row],[DOI]])</f>
        <v>Похиленко Николай Петрович$10.5800/GT-2022-13-4-0660</v>
      </c>
      <c r="Q658" s="10">
        <f>SUM(1/(COUNTIF(P:P,Таблица1[[#This Row],[Ф.И.О.+DOI]])))</f>
        <v>1</v>
      </c>
      <c r="R658" s="10">
        <f>SUM(1/(COUNTIF(A:A,Таблица1[[#This Row],[DOI]])))</f>
        <v>0.33333333333333331</v>
      </c>
      <c r="S658" s="9" t="s">
        <v>521</v>
      </c>
      <c r="T658" s="9" t="s">
        <v>694</v>
      </c>
    </row>
    <row r="659" spans="1:20" x14ac:dyDescent="0.25">
      <c r="A659" s="9" t="s">
        <v>203</v>
      </c>
      <c r="B659" s="10" t="s">
        <v>252</v>
      </c>
      <c r="C659" s="10">
        <v>1</v>
      </c>
      <c r="D659" s="10">
        <v>3</v>
      </c>
      <c r="E65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59" s="10">
        <v>1</v>
      </c>
      <c r="G659" s="10">
        <f>((Таблица1[[#This Row],[Балл]]*Таблица1[[#This Row],[Коэфф]])/Таблица1[[#This Row],[Авторы]])/Таблица1[[#This Row],[Количество аффилиаций]]</f>
        <v>4</v>
      </c>
      <c r="H659" s="9" t="s">
        <v>427</v>
      </c>
      <c r="I659" s="10" t="s">
        <v>493</v>
      </c>
      <c r="J659" s="10" t="s">
        <v>494</v>
      </c>
      <c r="K659" s="10">
        <v>1975</v>
      </c>
      <c r="L659" s="10">
        <v>1</v>
      </c>
      <c r="M659" s="10"/>
      <c r="N659" s="10">
        <v>0</v>
      </c>
      <c r="O659" s="10">
        <v>451</v>
      </c>
      <c r="P659" s="12" t="str">
        <f>CONCATENATE(Таблица1[[#This Row],[Ф.И.О.]],"$",Таблица1[[#This Row],[DOI]])</f>
        <v>Головин Александр Викторович$10.5800/GT-2022-13-4-0662</v>
      </c>
      <c r="Q659" s="10">
        <f>SUM(1/(COUNTIF(P:P,Таблица1[[#This Row],[Ф.И.О.+DOI]])))</f>
        <v>1</v>
      </c>
      <c r="R659" s="10">
        <f>SUM(1/(COUNTIF(A:A,Таблица1[[#This Row],[DOI]])))</f>
        <v>0.5</v>
      </c>
      <c r="S659" s="9" t="s">
        <v>521</v>
      </c>
      <c r="T659" s="9" t="s">
        <v>829</v>
      </c>
    </row>
    <row r="660" spans="1:20" x14ac:dyDescent="0.25">
      <c r="A660" s="9" t="s">
        <v>203</v>
      </c>
      <c r="B660" s="10" t="s">
        <v>252</v>
      </c>
      <c r="C660" s="10">
        <v>1</v>
      </c>
      <c r="D660" s="10">
        <v>3</v>
      </c>
      <c r="E66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60" s="10">
        <v>1</v>
      </c>
      <c r="G660" s="10">
        <f>((Таблица1[[#This Row],[Балл]]*Таблица1[[#This Row],[Коэфф]])/Таблица1[[#This Row],[Авторы]])/Таблица1[[#This Row],[Количество аффилиаций]]</f>
        <v>2</v>
      </c>
      <c r="H660" s="9" t="s">
        <v>439</v>
      </c>
      <c r="I660" s="10" t="s">
        <v>495</v>
      </c>
      <c r="J660" s="10" t="s">
        <v>492</v>
      </c>
      <c r="K660" s="10">
        <v>2000</v>
      </c>
      <c r="L660" s="10">
        <v>2</v>
      </c>
      <c r="M660" s="10">
        <v>1</v>
      </c>
      <c r="N660" s="10">
        <v>1</v>
      </c>
      <c r="O660" s="10">
        <v>451</v>
      </c>
      <c r="P660" s="12" t="str">
        <f>CONCATENATE(Таблица1[[#This Row],[Ф.И.О.]],"$",Таблица1[[#This Row],[DOI]])</f>
        <v>Тарасов Алексей Андреевич$10.5800/GT-2022-13-4-0662</v>
      </c>
      <c r="Q660" s="10">
        <f>SUM(1/(COUNTIF(P:P,Таблица1[[#This Row],[Ф.И.О.+DOI]])))</f>
        <v>1</v>
      </c>
      <c r="R660" s="10">
        <f>SUM(1/(COUNTIF(A:A,Таблица1[[#This Row],[DOI]])))</f>
        <v>0.5</v>
      </c>
      <c r="S660" s="9" t="s">
        <v>521</v>
      </c>
      <c r="T660" s="9" t="s">
        <v>829</v>
      </c>
    </row>
    <row r="661" spans="1:20" x14ac:dyDescent="0.25">
      <c r="A661" s="9" t="s">
        <v>84</v>
      </c>
      <c r="B661" s="10" t="s">
        <v>252</v>
      </c>
      <c r="C661" s="10">
        <v>1</v>
      </c>
      <c r="D661" s="10">
        <v>6</v>
      </c>
      <c r="E66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61" s="10">
        <v>1</v>
      </c>
      <c r="G661" s="10">
        <f>((Таблица1[[#This Row],[Балл]]*Таблица1[[#This Row],[Коэфф]])/Таблица1[[#This Row],[Авторы]])/Таблица1[[#This Row],[Количество аффилиаций]]</f>
        <v>2</v>
      </c>
      <c r="H661" s="9" t="s">
        <v>427</v>
      </c>
      <c r="I661" s="10" t="s">
        <v>493</v>
      </c>
      <c r="J661" s="10" t="s">
        <v>494</v>
      </c>
      <c r="K661" s="10">
        <v>1975</v>
      </c>
      <c r="L661" s="10">
        <v>1</v>
      </c>
      <c r="M661" s="10"/>
      <c r="N661" s="10">
        <v>0</v>
      </c>
      <c r="O661" s="10">
        <v>451</v>
      </c>
      <c r="P661" s="12" t="str">
        <f>CONCATENATE(Таблица1[[#This Row],[Ф.И.О.]],"$",Таблица1[[#This Row],[DOI]])</f>
        <v>Головин Александр Викторович$10.5800/GT-2022-13-4-0664</v>
      </c>
      <c r="Q661" s="10">
        <f>SUM(1/(COUNTIF(P:P,Таблица1[[#This Row],[Ф.И.О.+DOI]])))</f>
        <v>1</v>
      </c>
      <c r="R661" s="10">
        <f>SUM(1/(COUNTIF(A:A,Таблица1[[#This Row],[DOI]])))</f>
        <v>0.33333333333333331</v>
      </c>
      <c r="S661" s="9" t="s">
        <v>521</v>
      </c>
      <c r="T661" s="9" t="s">
        <v>830</v>
      </c>
    </row>
    <row r="662" spans="1:20" x14ac:dyDescent="0.25">
      <c r="A662" s="9" t="s">
        <v>84</v>
      </c>
      <c r="B662" s="10" t="s">
        <v>252</v>
      </c>
      <c r="C662" s="10">
        <v>1</v>
      </c>
      <c r="D662" s="10">
        <v>6</v>
      </c>
      <c r="E66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62" s="10">
        <v>1</v>
      </c>
      <c r="G662" s="10">
        <f>((Таблица1[[#This Row],[Балл]]*Таблица1[[#This Row],[Коэфф]])/Таблица1[[#This Row],[Авторы]])/Таблица1[[#This Row],[Количество аффилиаций]]</f>
        <v>2</v>
      </c>
      <c r="H662" s="9" t="s">
        <v>318</v>
      </c>
      <c r="I662" s="10" t="s">
        <v>493</v>
      </c>
      <c r="J662" s="10" t="s">
        <v>494</v>
      </c>
      <c r="K662" s="10">
        <v>1958</v>
      </c>
      <c r="L662" s="10">
        <v>1</v>
      </c>
      <c r="M662" s="10"/>
      <c r="N662" s="10">
        <v>0</v>
      </c>
      <c r="O662" s="10">
        <v>451</v>
      </c>
      <c r="P662" s="12" t="str">
        <f>CONCATENATE(Таблица1[[#This Row],[Ф.И.О.]],"$",Таблица1[[#This Row],[DOI]])</f>
        <v>Логвинова Алла Михайловна$10.5800/GT-2022-13-4-0664</v>
      </c>
      <c r="Q662" s="10">
        <f>SUM(1/(COUNTIF(P:P,Таблица1[[#This Row],[Ф.И.О.+DOI]])))</f>
        <v>1</v>
      </c>
      <c r="R662" s="10">
        <f>SUM(1/(COUNTIF(A:A,Таблица1[[#This Row],[DOI]])))</f>
        <v>0.33333333333333331</v>
      </c>
      <c r="S662" s="9" t="s">
        <v>521</v>
      </c>
      <c r="T662" s="9" t="s">
        <v>695</v>
      </c>
    </row>
    <row r="663" spans="1:20" x14ac:dyDescent="0.25">
      <c r="A663" s="9" t="s">
        <v>84</v>
      </c>
      <c r="B663" s="10" t="s">
        <v>252</v>
      </c>
      <c r="C663" s="10">
        <v>1</v>
      </c>
      <c r="D663" s="10">
        <v>6</v>
      </c>
      <c r="E66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63" s="10">
        <v>1</v>
      </c>
      <c r="G663" s="10">
        <f>((Таблица1[[#This Row],[Балл]]*Таблица1[[#This Row],[Коэфф]])/Таблица1[[#This Row],[Авторы]])/Таблица1[[#This Row],[Количество аффилиаций]]</f>
        <v>2</v>
      </c>
      <c r="H663" s="9" t="s">
        <v>328</v>
      </c>
      <c r="I663" s="10" t="s">
        <v>495</v>
      </c>
      <c r="J663" s="10" t="s">
        <v>492</v>
      </c>
      <c r="K663" s="10">
        <v>1999</v>
      </c>
      <c r="L663" s="10">
        <v>1</v>
      </c>
      <c r="M663" s="10">
        <v>1</v>
      </c>
      <c r="N663" s="10">
        <v>1</v>
      </c>
      <c r="O663" s="10">
        <v>451</v>
      </c>
      <c r="P663" s="12" t="str">
        <f>CONCATENATE(Таблица1[[#This Row],[Ф.И.О.]],"$",Таблица1[[#This Row],[DOI]])</f>
        <v>Муравьева Елена Андреевна$10.5800/GT-2022-13-4-0664</v>
      </c>
      <c r="Q663" s="10">
        <f>SUM(1/(COUNTIF(P:P,Таблица1[[#This Row],[Ф.И.О.+DOI]])))</f>
        <v>1</v>
      </c>
      <c r="R663" s="10">
        <f>SUM(1/(COUNTIF(A:A,Таблица1[[#This Row],[DOI]])))</f>
        <v>0.33333333333333331</v>
      </c>
      <c r="S663" s="9" t="s">
        <v>521</v>
      </c>
      <c r="T663" s="9" t="s">
        <v>695</v>
      </c>
    </row>
    <row r="664" spans="1:20" x14ac:dyDescent="0.25">
      <c r="A664" s="9" t="s">
        <v>85</v>
      </c>
      <c r="B664" s="10" t="s">
        <v>252</v>
      </c>
      <c r="C664" s="10">
        <v>1</v>
      </c>
      <c r="D664" s="10">
        <v>5</v>
      </c>
      <c r="E66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64" s="10">
        <v>1</v>
      </c>
      <c r="G664" s="10">
        <f>((Таблица1[[#This Row],[Балл]]*Таблица1[[#This Row],[Коэфф]])/Таблица1[[#This Row],[Авторы]])/Таблица1[[#This Row],[Количество аффилиаций]]</f>
        <v>2.4</v>
      </c>
      <c r="H664" s="9" t="s">
        <v>320</v>
      </c>
      <c r="I664" s="10" t="s">
        <v>493</v>
      </c>
      <c r="J664" s="10" t="s">
        <v>494</v>
      </c>
      <c r="K664" s="10">
        <v>1968</v>
      </c>
      <c r="L664" s="10">
        <v>1</v>
      </c>
      <c r="M664" s="10"/>
      <c r="N664" s="10">
        <v>0</v>
      </c>
      <c r="O664" s="10">
        <v>451</v>
      </c>
      <c r="P664" s="12" t="str">
        <f>CONCATENATE(Таблица1[[#This Row],[Ф.И.О.]],"$",Таблица1[[#This Row],[DOI]])</f>
        <v>Агашев Алексей Михайлович$10.5800/GT-2022-13-4-0666</v>
      </c>
      <c r="Q664" s="10">
        <f>SUM(1/(COUNTIF(P:P,Таблица1[[#This Row],[Ф.И.О.+DOI]])))</f>
        <v>1</v>
      </c>
      <c r="R664" s="10">
        <f>SUM(1/(COUNTIF(A:A,Таблица1[[#This Row],[DOI]])))</f>
        <v>0.2</v>
      </c>
      <c r="S664" s="9" t="s">
        <v>521</v>
      </c>
      <c r="T664" s="9" t="s">
        <v>696</v>
      </c>
    </row>
    <row r="665" spans="1:20" x14ac:dyDescent="0.25">
      <c r="A665" s="9" t="s">
        <v>85</v>
      </c>
      <c r="B665" s="10" t="s">
        <v>252</v>
      </c>
      <c r="C665" s="10">
        <v>1</v>
      </c>
      <c r="D665" s="10">
        <v>5</v>
      </c>
      <c r="E66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65" s="10">
        <v>1</v>
      </c>
      <c r="G665" s="10">
        <f>((Таблица1[[#This Row],[Балл]]*Таблица1[[#This Row],[Коэфф]])/Таблица1[[#This Row],[Авторы]])/Таблица1[[#This Row],[Количество аффилиаций]]</f>
        <v>2.4</v>
      </c>
      <c r="H665" s="9" t="s">
        <v>310</v>
      </c>
      <c r="I665" s="10" t="s">
        <v>498</v>
      </c>
      <c r="J665" s="10" t="s">
        <v>490</v>
      </c>
      <c r="K665" s="10">
        <v>1945</v>
      </c>
      <c r="L665" s="10">
        <v>1</v>
      </c>
      <c r="M665" s="10"/>
      <c r="N665" s="10">
        <v>0</v>
      </c>
      <c r="O665" s="10">
        <v>451</v>
      </c>
      <c r="P665" s="12" t="str">
        <f>CONCATENATE(Таблица1[[#This Row],[Ф.И.О.]],"$",Таблица1[[#This Row],[DOI]])</f>
        <v>Афанасьев Валентин Петрович$10.5800/GT-2022-13-4-0666</v>
      </c>
      <c r="Q665" s="10">
        <f>SUM(1/(COUNTIF(P:P,Таблица1[[#This Row],[Ф.И.О.+DOI]])))</f>
        <v>1</v>
      </c>
      <c r="R665" s="10">
        <f>SUM(1/(COUNTIF(A:A,Таблица1[[#This Row],[DOI]])))</f>
        <v>0.2</v>
      </c>
      <c r="S665" s="9" t="s">
        <v>521</v>
      </c>
      <c r="T665" s="9" t="s">
        <v>696</v>
      </c>
    </row>
    <row r="666" spans="1:20" x14ac:dyDescent="0.25">
      <c r="A666" s="9" t="s">
        <v>85</v>
      </c>
      <c r="B666" s="10" t="s">
        <v>252</v>
      </c>
      <c r="C666" s="10">
        <v>1</v>
      </c>
      <c r="D666" s="10">
        <v>5</v>
      </c>
      <c r="E66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66" s="10">
        <v>1</v>
      </c>
      <c r="G666" s="10">
        <f>((Таблица1[[#This Row],[Балл]]*Таблица1[[#This Row],[Коэфф]])/Таблица1[[#This Row],[Авторы]])/Таблица1[[#This Row],[Количество аффилиаций]]</f>
        <v>2.4</v>
      </c>
      <c r="H666" s="9" t="s">
        <v>323</v>
      </c>
      <c r="I666" s="10" t="s">
        <v>491</v>
      </c>
      <c r="J666" s="10" t="s">
        <v>494</v>
      </c>
      <c r="K666" s="10">
        <v>1964</v>
      </c>
      <c r="L666" s="10">
        <v>1</v>
      </c>
      <c r="M666" s="10"/>
      <c r="N666" s="10">
        <v>0</v>
      </c>
      <c r="O666" s="10">
        <v>451</v>
      </c>
      <c r="P666" s="12" t="str">
        <f>CONCATENATE(Таблица1[[#This Row],[Ф.И.О.]],"$",Таблица1[[#This Row],[DOI]])</f>
        <v>Похиленко Людмила Николаевна$10.5800/GT-2022-13-4-0666</v>
      </c>
      <c r="Q666" s="10">
        <f>SUM(1/(COUNTIF(P:P,Таблица1[[#This Row],[Ф.И.О.+DOI]])))</f>
        <v>1</v>
      </c>
      <c r="R666" s="10">
        <f>SUM(1/(COUNTIF(A:A,Таблица1[[#This Row],[DOI]])))</f>
        <v>0.2</v>
      </c>
      <c r="S666" s="9" t="s">
        <v>521</v>
      </c>
      <c r="T666" s="9" t="s">
        <v>696</v>
      </c>
    </row>
    <row r="667" spans="1:20" x14ac:dyDescent="0.25">
      <c r="A667" s="9" t="s">
        <v>85</v>
      </c>
      <c r="B667" s="10" t="s">
        <v>252</v>
      </c>
      <c r="C667" s="10">
        <v>1</v>
      </c>
      <c r="D667" s="10">
        <v>5</v>
      </c>
      <c r="E66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67" s="10">
        <v>1</v>
      </c>
      <c r="G667" s="10">
        <f>((Таблица1[[#This Row],[Балл]]*Таблица1[[#This Row],[Коэфф]])/Таблица1[[#This Row],[Авторы]])/Таблица1[[#This Row],[Количество аффилиаций]]</f>
        <v>2.4</v>
      </c>
      <c r="H667" s="9" t="s">
        <v>313</v>
      </c>
      <c r="I667" s="10" t="s">
        <v>498</v>
      </c>
      <c r="J667" s="10" t="s">
        <v>490</v>
      </c>
      <c r="K667" s="10">
        <v>1946</v>
      </c>
      <c r="L667" s="10">
        <v>1</v>
      </c>
      <c r="M667" s="10">
        <v>1</v>
      </c>
      <c r="N667" s="10">
        <v>1</v>
      </c>
      <c r="O667" s="10">
        <v>451</v>
      </c>
      <c r="P667" s="12" t="str">
        <f>CONCATENATE(Таблица1[[#This Row],[Ф.И.О.]],"$",Таблица1[[#This Row],[DOI]])</f>
        <v>Похиленко Николай Петрович$10.5800/GT-2022-13-4-0666</v>
      </c>
      <c r="Q667" s="10">
        <f>SUM(1/(COUNTIF(P:P,Таблица1[[#This Row],[Ф.И.О.+DOI]])))</f>
        <v>1</v>
      </c>
      <c r="R667" s="10">
        <f>SUM(1/(COUNTIF(A:A,Таблица1[[#This Row],[DOI]])))</f>
        <v>0.2</v>
      </c>
      <c r="S667" s="9" t="s">
        <v>521</v>
      </c>
      <c r="T667" s="9" t="s">
        <v>696</v>
      </c>
    </row>
    <row r="668" spans="1:20" x14ac:dyDescent="0.25">
      <c r="A668" s="9" t="s">
        <v>85</v>
      </c>
      <c r="B668" s="10" t="s">
        <v>252</v>
      </c>
      <c r="C668" s="10">
        <v>1</v>
      </c>
      <c r="D668" s="10">
        <v>5</v>
      </c>
      <c r="E66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68" s="10">
        <v>1</v>
      </c>
      <c r="G668" s="10">
        <f>((Таблица1[[#This Row],[Балл]]*Таблица1[[#This Row],[Коэфф]])/Таблица1[[#This Row],[Авторы]])/Таблица1[[#This Row],[Количество аффилиаций]]</f>
        <v>2.4</v>
      </c>
      <c r="H668" s="9" t="s">
        <v>329</v>
      </c>
      <c r="I668" s="10" t="s">
        <v>493</v>
      </c>
      <c r="J668" s="10" t="s">
        <v>494</v>
      </c>
      <c r="K668" s="10">
        <v>1979</v>
      </c>
      <c r="L668" s="10">
        <v>1</v>
      </c>
      <c r="M668" s="10"/>
      <c r="N668" s="10">
        <v>0</v>
      </c>
      <c r="O668" s="10">
        <v>451</v>
      </c>
      <c r="P668" s="12" t="str">
        <f>CONCATENATE(Таблица1[[#This Row],[Ф.И.О.]],"$",Таблица1[[#This Row],[DOI]])</f>
        <v>Тычков Николай Сергеевич$10.5800/GT-2022-13-4-0666</v>
      </c>
      <c r="Q668" s="10">
        <f>SUM(1/(COUNTIF(P:P,Таблица1[[#This Row],[Ф.И.О.+DOI]])))</f>
        <v>1</v>
      </c>
      <c r="R668" s="10">
        <f>SUM(1/(COUNTIF(A:A,Таблица1[[#This Row],[DOI]])))</f>
        <v>0.2</v>
      </c>
      <c r="S668" s="9" t="s">
        <v>521</v>
      </c>
      <c r="T668" s="9" t="s">
        <v>696</v>
      </c>
    </row>
    <row r="669" spans="1:20" x14ac:dyDescent="0.25">
      <c r="A669" s="9" t="s">
        <v>1033</v>
      </c>
      <c r="B669" s="10" t="s">
        <v>252</v>
      </c>
      <c r="C669" s="10">
        <v>1</v>
      </c>
      <c r="D669" s="10">
        <v>3</v>
      </c>
      <c r="E669" s="15">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12</v>
      </c>
      <c r="F669" s="10">
        <v>1</v>
      </c>
      <c r="G669" s="15">
        <f>((Таблица1[[#This Row],[Балл]]*Таблица1[[#This Row],[Коэфф]])/Таблица1[[#This Row],[Авторы]])/Таблица1[[#This Row],[Количество аффилиаций]]</f>
        <v>2</v>
      </c>
      <c r="H669" s="9" t="s">
        <v>300</v>
      </c>
      <c r="I669" s="10" t="s">
        <v>493</v>
      </c>
      <c r="J669" s="10" t="s">
        <v>494</v>
      </c>
      <c r="K669" s="10">
        <v>1972</v>
      </c>
      <c r="L669" s="10">
        <v>2</v>
      </c>
      <c r="M669" s="10"/>
      <c r="N669" s="10">
        <v>0</v>
      </c>
      <c r="O669" s="10">
        <v>211</v>
      </c>
      <c r="P669" s="30" t="str">
        <f>CONCATENATE(Таблица1[[#This Row],[Ф.И.О.]],"$",Таблица1[[#This Row],[DOI]])</f>
        <v>Лавренчук Андрей Всеволодович$10.5800/GT-2022-13-5-0667</v>
      </c>
      <c r="Q669" s="15">
        <f>SUM(1/(COUNTIF(P:P,Таблица1[[#This Row],[Ф.И.О.+DOI]])))</f>
        <v>1</v>
      </c>
      <c r="R669" s="15">
        <f>SUM(1/(COUNTIF(A:A,Таблица1[[#This Row],[DOI]])))</f>
        <v>1</v>
      </c>
      <c r="S669" s="9" t="s">
        <v>521</v>
      </c>
      <c r="T669" s="9" t="s">
        <v>1032</v>
      </c>
    </row>
    <row r="670" spans="1:20" x14ac:dyDescent="0.25">
      <c r="A670" s="9" t="s">
        <v>211</v>
      </c>
      <c r="B670" s="10" t="s">
        <v>249</v>
      </c>
      <c r="C670" s="10">
        <v>1</v>
      </c>
      <c r="D670" s="10">
        <v>10</v>
      </c>
      <c r="E67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70" s="10">
        <v>30</v>
      </c>
      <c r="G670" s="11">
        <f>((Таблица1[[#This Row],[Балл]]*Таблица1[[#This Row],[Коэфф]])/Таблица1[[#This Row],[Авторы]])/Таблица1[[#This Row],[Количество аффилиаций]]</f>
        <v>12.6</v>
      </c>
      <c r="H670" s="9" t="s">
        <v>443</v>
      </c>
      <c r="I670" s="10" t="s">
        <v>497</v>
      </c>
      <c r="J670" s="10" t="s">
        <v>492</v>
      </c>
      <c r="K670" s="10">
        <v>1987</v>
      </c>
      <c r="L670" s="10">
        <v>1</v>
      </c>
      <c r="M670" s="10"/>
      <c r="N670" s="10">
        <v>0</v>
      </c>
      <c r="O670" s="10">
        <v>224</v>
      </c>
      <c r="P670" s="12" t="str">
        <f>CONCATENATE(Таблица1[[#This Row],[Ф.И.О.]],"$",Таблица1[[#This Row],[DOI]])</f>
        <v>Вольвах Анна Олеговна$10137710.1016/j.quageo.2022.101377</v>
      </c>
      <c r="Q670" s="10">
        <f>SUM(1/(COUNTIF(P:P,Таблица1[[#This Row],[Ф.И.О.+DOI]])))</f>
        <v>1</v>
      </c>
      <c r="R670" s="10">
        <f>SUM(1/(COUNTIF(A:A,Таблица1[[#This Row],[DOI]])))</f>
        <v>0.25</v>
      </c>
      <c r="S670" s="9" t="s">
        <v>593</v>
      </c>
      <c r="T670" s="9" t="s">
        <v>842</v>
      </c>
    </row>
    <row r="671" spans="1:20" x14ac:dyDescent="0.25">
      <c r="A671" s="9" t="s">
        <v>211</v>
      </c>
      <c r="B671" s="10" t="s">
        <v>249</v>
      </c>
      <c r="C671" s="10">
        <v>1</v>
      </c>
      <c r="D671" s="10">
        <v>10</v>
      </c>
      <c r="E67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71" s="10">
        <v>30</v>
      </c>
      <c r="G671" s="11">
        <f>((Таблица1[[#This Row],[Балл]]*Таблица1[[#This Row],[Коэфф]])/Таблица1[[#This Row],[Авторы]])/Таблица1[[#This Row],[Количество аффилиаций]]</f>
        <v>12.6</v>
      </c>
      <c r="H671" s="9" t="s">
        <v>444</v>
      </c>
      <c r="I671" s="10" t="s">
        <v>491</v>
      </c>
      <c r="J671" s="10" t="s">
        <v>492</v>
      </c>
      <c r="K671" s="10">
        <v>1991</v>
      </c>
      <c r="L671" s="10">
        <v>1</v>
      </c>
      <c r="M671" s="10">
        <v>1</v>
      </c>
      <c r="N671" s="10">
        <v>1</v>
      </c>
      <c r="O671" s="10">
        <v>224</v>
      </c>
      <c r="P671" s="12" t="str">
        <f>CONCATENATE(Таблица1[[#This Row],[Ф.И.О.]],"$",Таблица1[[#This Row],[DOI]])</f>
        <v>Вольвах Николай Евгеньевич$10137710.1016/j.quageo.2022.101377</v>
      </c>
      <c r="Q671" s="10">
        <f>SUM(1/(COUNTIF(P:P,Таблица1[[#This Row],[Ф.И.О.+DOI]])))</f>
        <v>1</v>
      </c>
      <c r="R671" s="10">
        <f>SUM(1/(COUNTIF(A:A,Таблица1[[#This Row],[DOI]])))</f>
        <v>0.25</v>
      </c>
      <c r="S671" s="9" t="s">
        <v>593</v>
      </c>
      <c r="T671" s="9" t="s">
        <v>842</v>
      </c>
    </row>
    <row r="672" spans="1:20" x14ac:dyDescent="0.25">
      <c r="A672" s="9" t="s">
        <v>211</v>
      </c>
      <c r="B672" s="10" t="s">
        <v>249</v>
      </c>
      <c r="C672" s="10">
        <v>1</v>
      </c>
      <c r="D672" s="10">
        <v>10</v>
      </c>
      <c r="E67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72" s="10">
        <v>30</v>
      </c>
      <c r="G672" s="11">
        <f>((Таблица1[[#This Row],[Балл]]*Таблица1[[#This Row],[Коэфф]])/Таблица1[[#This Row],[Авторы]])/Таблица1[[#This Row],[Количество аффилиаций]]</f>
        <v>12.6</v>
      </c>
      <c r="H672" s="9" t="s">
        <v>446</v>
      </c>
      <c r="I672" s="10" t="s">
        <v>489</v>
      </c>
      <c r="J672" s="10" t="s">
        <v>490</v>
      </c>
      <c r="K672" s="10">
        <v>1946</v>
      </c>
      <c r="L672" s="10">
        <v>1</v>
      </c>
      <c r="M672" s="10"/>
      <c r="N672" s="10">
        <v>0</v>
      </c>
      <c r="O672" s="10">
        <v>224</v>
      </c>
      <c r="P672" s="12" t="str">
        <f>CONCATENATE(Таблица1[[#This Row],[Ф.И.О.]],"$",Таблица1[[#This Row],[DOI]])</f>
        <v>Зыкина Валентина Семеновна$10137710.1016/j.quageo.2022.101377</v>
      </c>
      <c r="Q672" s="10">
        <f>SUM(1/(COUNTIF(P:P,Таблица1[[#This Row],[Ф.И.О.+DOI]])))</f>
        <v>1</v>
      </c>
      <c r="R672" s="10">
        <f>SUM(1/(COUNTIF(A:A,Таблица1[[#This Row],[DOI]])))</f>
        <v>0.25</v>
      </c>
      <c r="S672" s="9" t="s">
        <v>593</v>
      </c>
      <c r="T672" s="9" t="s">
        <v>842</v>
      </c>
    </row>
    <row r="673" spans="1:20" x14ac:dyDescent="0.25">
      <c r="A673" s="9" t="s">
        <v>211</v>
      </c>
      <c r="B673" s="10" t="s">
        <v>249</v>
      </c>
      <c r="C673" s="10">
        <v>1</v>
      </c>
      <c r="D673" s="10">
        <v>10</v>
      </c>
      <c r="E67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4.2</v>
      </c>
      <c r="F673" s="10">
        <v>30</v>
      </c>
      <c r="G673" s="11">
        <f>((Таблица1[[#This Row],[Балл]]*Таблица1[[#This Row],[Коэфф]])/Таблица1[[#This Row],[Авторы]])/Таблица1[[#This Row],[Количество аффилиаций]]</f>
        <v>12.6</v>
      </c>
      <c r="H673" s="9" t="s">
        <v>447</v>
      </c>
      <c r="I673" s="10" t="s">
        <v>493</v>
      </c>
      <c r="J673" s="10" t="s">
        <v>494</v>
      </c>
      <c r="K673" s="10">
        <v>1991</v>
      </c>
      <c r="L673" s="10">
        <v>1</v>
      </c>
      <c r="M673" s="10"/>
      <c r="N673" s="10">
        <v>0</v>
      </c>
      <c r="O673" s="10">
        <v>224</v>
      </c>
      <c r="P673" s="12" t="str">
        <f>CONCATENATE(Таблица1[[#This Row],[Ф.И.О.]],"$",Таблица1[[#This Row],[DOI]])</f>
        <v>Маликов Дмитрий Геннадьевич$10137710.1016/j.quageo.2022.101377</v>
      </c>
      <c r="Q673" s="10">
        <f>SUM(1/(COUNTIF(P:P,Таблица1[[#This Row],[Ф.И.О.+DOI]])))</f>
        <v>1</v>
      </c>
      <c r="R673" s="10">
        <f>SUM(1/(COUNTIF(A:A,Таблица1[[#This Row],[DOI]])))</f>
        <v>0.25</v>
      </c>
      <c r="S673" s="9" t="s">
        <v>593</v>
      </c>
      <c r="T673" s="9" t="s">
        <v>842</v>
      </c>
    </row>
    <row r="674" spans="1:20" x14ac:dyDescent="0.25">
      <c r="A674" s="9" t="s">
        <v>185</v>
      </c>
      <c r="B674" s="10" t="s">
        <v>254</v>
      </c>
      <c r="C674" s="10"/>
      <c r="D674" s="10">
        <v>1</v>
      </c>
      <c r="E67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74" s="10">
        <v>1</v>
      </c>
      <c r="G674" s="10">
        <f>((Таблица1[[#This Row],[Балл]]*Таблица1[[#This Row],[Коэфф]])/Таблица1[[#This Row],[Авторы]])/Таблица1[[#This Row],[Количество аффилиаций]]</f>
        <v>7</v>
      </c>
      <c r="H674" s="9" t="s">
        <v>420</v>
      </c>
      <c r="I674" s="10" t="s">
        <v>491</v>
      </c>
      <c r="J674" s="10" t="s">
        <v>492</v>
      </c>
      <c r="K674" s="10">
        <v>1991</v>
      </c>
      <c r="L674" s="10">
        <v>1</v>
      </c>
      <c r="M674" s="10">
        <v>1</v>
      </c>
      <c r="N674" s="10">
        <v>0</v>
      </c>
      <c r="O674" s="10">
        <v>213</v>
      </c>
      <c r="P674" s="12" t="str">
        <f>CONCATENATE(Таблица1[[#This Row],[Ф.И.О.]],"$",Таблица1[[#This Row],[DOI]])</f>
        <v>Васильев Георгий Сергеевич$Bull.Nov.1</v>
      </c>
      <c r="Q674" s="10">
        <f>SUM(1/(COUNTIF(P:P,Таблица1[[#This Row],[Ф.И.О.+DOI]])))</f>
        <v>1</v>
      </c>
      <c r="R674" s="10">
        <f>SUM(1/(COUNTIF(A:A,Таблица1[[#This Row],[DOI]])))</f>
        <v>1</v>
      </c>
      <c r="S674" s="9" t="s">
        <v>586</v>
      </c>
      <c r="T674" s="9" t="s">
        <v>807</v>
      </c>
    </row>
    <row r="675" spans="1:20" x14ac:dyDescent="0.25">
      <c r="A675" s="9" t="s">
        <v>186</v>
      </c>
      <c r="B675" s="10" t="s">
        <v>254</v>
      </c>
      <c r="C675" s="10"/>
      <c r="D675" s="10">
        <v>1</v>
      </c>
      <c r="E67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7</v>
      </c>
      <c r="F675" s="10">
        <v>1</v>
      </c>
      <c r="G675" s="10">
        <f>((Таблица1[[#This Row],[Балл]]*Таблица1[[#This Row],[Коэфф]])/Таблица1[[#This Row],[Авторы]])/Таблица1[[#This Row],[Количество аффилиаций]]</f>
        <v>7</v>
      </c>
      <c r="H675" s="9" t="s">
        <v>408</v>
      </c>
      <c r="I675" s="10" t="s">
        <v>491</v>
      </c>
      <c r="J675" s="10" t="s">
        <v>492</v>
      </c>
      <c r="K675" s="10">
        <v>1991</v>
      </c>
      <c r="L675" s="10">
        <v>1</v>
      </c>
      <c r="M675" s="10">
        <v>1</v>
      </c>
      <c r="N675" s="10">
        <v>0</v>
      </c>
      <c r="O675" s="10">
        <v>213</v>
      </c>
      <c r="P675" s="12" t="str">
        <f>CONCATENATE(Таблица1[[#This Row],[Ф.И.О.]],"$",Таблица1[[#This Row],[DOI]])</f>
        <v>Имомназаров Шерзад Холматжонович$Bull.Nov.2</v>
      </c>
      <c r="Q675" s="10">
        <f>SUM(1/(COUNTIF(P:P,Таблица1[[#This Row],[Ф.И.О.+DOI]])))</f>
        <v>1</v>
      </c>
      <c r="R675" s="10">
        <f>SUM(1/(COUNTIF(A:A,Таблица1[[#This Row],[DOI]])))</f>
        <v>1</v>
      </c>
      <c r="S675" s="9" t="s">
        <v>586</v>
      </c>
      <c r="T675" s="9" t="s">
        <v>808</v>
      </c>
    </row>
    <row r="676" spans="1:20" x14ac:dyDescent="0.25">
      <c r="A676" s="9" t="s">
        <v>919</v>
      </c>
      <c r="B676" s="10" t="s">
        <v>911</v>
      </c>
      <c r="C676" s="10"/>
      <c r="D676" s="10">
        <v>1</v>
      </c>
      <c r="E67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76" s="10">
        <v>1</v>
      </c>
      <c r="G676" s="11">
        <f>((Таблица1[[#This Row],[Балл]]*Таблица1[[#This Row],[Коэфф]])/Таблица1[[#This Row],[Авторы]])/Таблица1[[#This Row],[Количество аффилиаций]]</f>
        <v>10</v>
      </c>
      <c r="H676" s="9" t="s">
        <v>402</v>
      </c>
      <c r="I676" s="10" t="s">
        <v>493</v>
      </c>
      <c r="J676" s="10" t="s">
        <v>494</v>
      </c>
      <c r="K676" s="10">
        <v>1983</v>
      </c>
      <c r="L676" s="10">
        <v>1</v>
      </c>
      <c r="M676" s="10"/>
      <c r="N676" s="10"/>
      <c r="O676" s="15">
        <v>214</v>
      </c>
      <c r="P676" s="12" t="str">
        <f>CONCATENATE(Таблица1[[#This Row],[Ф.И.О.]],"$",Таблица1[[#This Row],[DOI]])</f>
        <v>Неволько Петр Александрович$Науч. руководство дипломником (Веснин Владислав Сергеевич)</v>
      </c>
      <c r="Q676" s="10">
        <f>SUM(1/(COUNTIF(P:P,Таблица1[[#This Row],[Ф.И.О.+DOI]])))</f>
        <v>1</v>
      </c>
      <c r="R676" s="10">
        <f>SUM(1/(COUNTIF(A:A,Таблица1[[#This Row],[DOI]])))</f>
        <v>1</v>
      </c>
      <c r="S676" s="9"/>
      <c r="T676" s="9"/>
    </row>
    <row r="677" spans="1:20" x14ac:dyDescent="0.25">
      <c r="A677" s="9" t="s">
        <v>913</v>
      </c>
      <c r="B677" s="10" t="s">
        <v>911</v>
      </c>
      <c r="C677" s="10"/>
      <c r="D677" s="10">
        <v>1</v>
      </c>
      <c r="E67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77" s="10">
        <v>1</v>
      </c>
      <c r="G677" s="11">
        <f>((Таблица1[[#This Row],[Балл]]*Таблица1[[#This Row],[Коэфф]])/Таблица1[[#This Row],[Авторы]])/Таблица1[[#This Row],[Количество аффилиаций]]</f>
        <v>10</v>
      </c>
      <c r="H677" s="9" t="s">
        <v>405</v>
      </c>
      <c r="I677" s="10" t="s">
        <v>498</v>
      </c>
      <c r="J677" s="10" t="s">
        <v>490</v>
      </c>
      <c r="K677" s="10">
        <v>1957</v>
      </c>
      <c r="L677" s="10">
        <v>1</v>
      </c>
      <c r="M677" s="10"/>
      <c r="N677" s="10"/>
      <c r="O677" s="15">
        <v>217</v>
      </c>
      <c r="P677" s="12" t="str">
        <f>CONCATENATE(Таблица1[[#This Row],[Ф.И.О.]],"$",Таблица1[[#This Row],[DOI]])</f>
        <v>Калинин Юрий Александрович$Науч. руководство дипломником (Греку Евгений Дмитриевич)</v>
      </c>
      <c r="Q677" s="10">
        <f>SUM(1/(COUNTIF(P:P,Таблица1[[#This Row],[Ф.И.О.+DOI]])))</f>
        <v>1</v>
      </c>
      <c r="R677" s="10">
        <f>SUM(1/(COUNTIF(A:A,Таблица1[[#This Row],[DOI]])))</f>
        <v>1</v>
      </c>
      <c r="S677" s="9"/>
      <c r="T677" s="9"/>
    </row>
    <row r="678" spans="1:20" x14ac:dyDescent="0.25">
      <c r="A678" s="9" t="s">
        <v>1028</v>
      </c>
      <c r="B678" s="10" t="s">
        <v>911</v>
      </c>
      <c r="C678" s="10"/>
      <c r="D678" s="10">
        <v>1</v>
      </c>
      <c r="E678"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78" s="10">
        <v>1</v>
      </c>
      <c r="G678" s="11">
        <f>((Таблица1[[#This Row],[Балл]]*Таблица1[[#This Row],[Коэфф]])/Таблица1[[#This Row],[Авторы]])/Таблица1[[#This Row],[Количество аффилиаций]]</f>
        <v>10</v>
      </c>
      <c r="H678" s="9" t="s">
        <v>403</v>
      </c>
      <c r="I678" s="10" t="s">
        <v>493</v>
      </c>
      <c r="J678" s="10" t="s">
        <v>494</v>
      </c>
      <c r="K678" s="10">
        <v>1984</v>
      </c>
      <c r="L678" s="10">
        <v>1</v>
      </c>
      <c r="M678" s="10"/>
      <c r="N678" s="10"/>
      <c r="O678" s="15">
        <v>214</v>
      </c>
      <c r="P678" s="12" t="str">
        <f>CONCATENATE(Таблица1[[#This Row],[Ф.И.О.]],"$",Таблица1[[#This Row],[DOI]])</f>
        <v>Светлицкая Татьяна Владимировна$Науч. руководство дипломником (Дранишникова Дарья Евгеньевна)</v>
      </c>
      <c r="Q678" s="10">
        <f>SUM(1/(COUNTIF(P:P,Таблица1[[#This Row],[Ф.И.О.+DOI]])))</f>
        <v>1</v>
      </c>
      <c r="R678" s="10">
        <f>SUM(1/(COUNTIF(A:A,Таблица1[[#This Row],[DOI]])))</f>
        <v>1</v>
      </c>
      <c r="S678" s="9"/>
      <c r="T678" s="9"/>
    </row>
    <row r="679" spans="1:20" x14ac:dyDescent="0.25">
      <c r="A679" s="9" t="s">
        <v>923</v>
      </c>
      <c r="B679" s="10" t="s">
        <v>911</v>
      </c>
      <c r="C679" s="10"/>
      <c r="D679" s="10">
        <v>1</v>
      </c>
      <c r="E679"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79" s="10">
        <v>1</v>
      </c>
      <c r="G679" s="11">
        <f>((Таблица1[[#This Row],[Балл]]*Таблица1[[#This Row],[Коэфф]])/Таблица1[[#This Row],[Авторы]])/Таблица1[[#This Row],[Количество аффилиаций]]</f>
        <v>10</v>
      </c>
      <c r="H679" s="9" t="s">
        <v>423</v>
      </c>
      <c r="I679" s="10" t="s">
        <v>496</v>
      </c>
      <c r="J679" s="10" t="s">
        <v>490</v>
      </c>
      <c r="K679" s="10">
        <v>1976</v>
      </c>
      <c r="L679" s="10">
        <v>1</v>
      </c>
      <c r="M679" s="10"/>
      <c r="N679" s="10"/>
      <c r="O679" s="15">
        <v>215</v>
      </c>
      <c r="P679" s="12" t="str">
        <f>CONCATENATE(Таблица1[[#This Row],[Ф.И.О.]],"$",Таблица1[[#This Row],[DOI]])</f>
        <v>Дорошкевич Анна Геннадьевна$Науч. руководство дипломником (Зубакова Елизавета Анатольевна)</v>
      </c>
      <c r="Q679" s="10">
        <f>SUM(1/(COUNTIF(P:P,Таблица1[[#This Row],[Ф.И.О.+DOI]])))</f>
        <v>1</v>
      </c>
      <c r="R679" s="10">
        <f>SUM(1/(COUNTIF(A:A,Таблица1[[#This Row],[DOI]])))</f>
        <v>1</v>
      </c>
      <c r="S679" s="9"/>
      <c r="T679" s="9"/>
    </row>
    <row r="680" spans="1:20" x14ac:dyDescent="0.25">
      <c r="A680" s="9" t="s">
        <v>918</v>
      </c>
      <c r="B680" s="10" t="s">
        <v>911</v>
      </c>
      <c r="C680" s="10"/>
      <c r="D680" s="10">
        <v>1</v>
      </c>
      <c r="E680"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80" s="10">
        <v>1</v>
      </c>
      <c r="G680" s="11">
        <f>((Таблица1[[#This Row],[Балл]]*Таблица1[[#This Row],[Коэфф]])/Таблица1[[#This Row],[Авторы]])/Таблица1[[#This Row],[Количество аффилиаций]]</f>
        <v>10</v>
      </c>
      <c r="H680" s="9" t="s">
        <v>419</v>
      </c>
      <c r="I680" s="10" t="s">
        <v>489</v>
      </c>
      <c r="J680" s="10" t="s">
        <v>490</v>
      </c>
      <c r="K680" s="10">
        <v>1951</v>
      </c>
      <c r="L680" s="10">
        <v>1</v>
      </c>
      <c r="M680" s="10"/>
      <c r="N680" s="10"/>
      <c r="O680" s="15">
        <v>217</v>
      </c>
      <c r="P680" s="12" t="str">
        <f>CONCATENATE(Таблица1[[#This Row],[Ф.И.О.]],"$",Таблица1[[#This Row],[DOI]])</f>
        <v>Синякова Елена Федоровна$Науч. руководство дипломником (Зырянова Людмила Вадимовна)</v>
      </c>
      <c r="Q680" s="10">
        <f>SUM(1/(COUNTIF(P:P,Таблица1[[#This Row],[Ф.И.О.+DOI]])))</f>
        <v>1</v>
      </c>
      <c r="R680" s="10">
        <f>SUM(1/(COUNTIF(A:A,Таблица1[[#This Row],[DOI]])))</f>
        <v>1</v>
      </c>
      <c r="S680" s="9"/>
      <c r="T680" s="9"/>
    </row>
    <row r="681" spans="1:20" x14ac:dyDescent="0.25">
      <c r="A681" s="9" t="s">
        <v>920</v>
      </c>
      <c r="B681" s="10" t="s">
        <v>911</v>
      </c>
      <c r="C681" s="10"/>
      <c r="D681" s="10">
        <v>1</v>
      </c>
      <c r="E681"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81" s="10">
        <v>1</v>
      </c>
      <c r="G681" s="11">
        <f>((Таблица1[[#This Row],[Балл]]*Таблица1[[#This Row],[Коэфф]])/Таблица1[[#This Row],[Авторы]])/Таблица1[[#This Row],[Количество аффилиаций]]</f>
        <v>10</v>
      </c>
      <c r="H681" s="9" t="s">
        <v>402</v>
      </c>
      <c r="I681" s="10" t="s">
        <v>493</v>
      </c>
      <c r="J681" s="10" t="s">
        <v>494</v>
      </c>
      <c r="K681" s="10">
        <v>1983</v>
      </c>
      <c r="L681" s="10">
        <v>1</v>
      </c>
      <c r="M681" s="10"/>
      <c r="N681" s="10"/>
      <c r="O681" s="15">
        <v>214</v>
      </c>
      <c r="P681" s="12" t="str">
        <f>CONCATENATE(Таблица1[[#This Row],[Ф.И.О.]],"$",Таблица1[[#This Row],[DOI]])</f>
        <v>Неволько Петр Александрович$Науч. руководство дипломником (Кешиков Александр Евгеньевич)</v>
      </c>
      <c r="Q681" s="10">
        <f>SUM(1/(COUNTIF(P:P,Таблица1[[#This Row],[Ф.И.О.+DOI]])))</f>
        <v>1</v>
      </c>
      <c r="R681" s="10">
        <f>SUM(1/(COUNTIF(A:A,Таблица1[[#This Row],[DOI]])))</f>
        <v>1</v>
      </c>
      <c r="S681" s="9"/>
      <c r="T681" s="9"/>
    </row>
    <row r="682" spans="1:20" x14ac:dyDescent="0.25">
      <c r="A682" s="9" t="s">
        <v>921</v>
      </c>
      <c r="B682" s="10" t="s">
        <v>911</v>
      </c>
      <c r="C682" s="10"/>
      <c r="D682" s="10">
        <v>1</v>
      </c>
      <c r="E682"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82" s="10">
        <v>1</v>
      </c>
      <c r="G682" s="11">
        <f>((Таблица1[[#This Row],[Балл]]*Таблица1[[#This Row],[Коэфф]])/Таблица1[[#This Row],[Авторы]])/Таблица1[[#This Row],[Количество аффилиаций]]</f>
        <v>10</v>
      </c>
      <c r="H682" s="9" t="s">
        <v>294</v>
      </c>
      <c r="I682" s="10" t="s">
        <v>489</v>
      </c>
      <c r="J682" s="10" t="s">
        <v>490</v>
      </c>
      <c r="K682" s="10">
        <v>1964</v>
      </c>
      <c r="L682" s="10">
        <v>1</v>
      </c>
      <c r="M682" s="10"/>
      <c r="N682" s="10"/>
      <c r="O682" s="15">
        <v>211</v>
      </c>
      <c r="P682" s="12" t="str">
        <f>CONCATENATE(Таблица1[[#This Row],[Ф.И.О.]],"$",Таблица1[[#This Row],[DOI]])</f>
        <v>Сафонова Инна Юрьевна$Науч. руководство дипломником (Крутикова Анастасия Константиновна)</v>
      </c>
      <c r="Q682" s="10">
        <f>SUM(1/(COUNTIF(P:P,Таблица1[[#This Row],[Ф.И.О.+DOI]])))</f>
        <v>1</v>
      </c>
      <c r="R682" s="10">
        <f>SUM(1/(COUNTIF(A:A,Таблица1[[#This Row],[DOI]])))</f>
        <v>1</v>
      </c>
      <c r="S682" s="9"/>
      <c r="T682" s="9"/>
    </row>
    <row r="683" spans="1:20" x14ac:dyDescent="0.25">
      <c r="A683" s="9" t="s">
        <v>925</v>
      </c>
      <c r="B683" s="10" t="s">
        <v>911</v>
      </c>
      <c r="C683" s="10"/>
      <c r="D683" s="10">
        <v>1</v>
      </c>
      <c r="E683"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83" s="10">
        <v>1</v>
      </c>
      <c r="G683" s="11">
        <f>((Таблица1[[#This Row],[Балл]]*Таблица1[[#This Row],[Коэфф]])/Таблица1[[#This Row],[Авторы]])/Таблица1[[#This Row],[Количество аффилиаций]]</f>
        <v>10</v>
      </c>
      <c r="H683" s="9" t="s">
        <v>381</v>
      </c>
      <c r="I683" s="10" t="s">
        <v>493</v>
      </c>
      <c r="J683" s="10" t="s">
        <v>494</v>
      </c>
      <c r="K683" s="10">
        <v>1977</v>
      </c>
      <c r="L683" s="10">
        <v>1</v>
      </c>
      <c r="M683" s="10"/>
      <c r="N683" s="10"/>
      <c r="O683" s="15">
        <v>216</v>
      </c>
      <c r="P683" s="12" t="str">
        <f>CONCATENATE(Таблица1[[#This Row],[Ф.И.О.]],"$",Таблица1[[#This Row],[DOI]])</f>
        <v>Кропачева Марья Юрьевна$Науч. руководство дипломником (Ломова Александра Андреевна)</v>
      </c>
      <c r="Q683" s="10">
        <f>SUM(1/(COUNTIF(P:P,Таблица1[[#This Row],[Ф.И.О.+DOI]])))</f>
        <v>1</v>
      </c>
      <c r="R683" s="10">
        <f>SUM(1/(COUNTIF(A:A,Таблица1[[#This Row],[DOI]])))</f>
        <v>1</v>
      </c>
      <c r="S683" s="9"/>
      <c r="T683" s="9"/>
    </row>
    <row r="684" spans="1:20" x14ac:dyDescent="0.25">
      <c r="A684" s="9" t="s">
        <v>922</v>
      </c>
      <c r="B684" s="10" t="s">
        <v>911</v>
      </c>
      <c r="C684" s="10"/>
      <c r="D684" s="10">
        <v>1</v>
      </c>
      <c r="E684"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84" s="10">
        <v>1</v>
      </c>
      <c r="G684" s="11">
        <f>((Таблица1[[#This Row],[Балл]]*Таблица1[[#This Row],[Коэфф]])/Таблица1[[#This Row],[Авторы]])/Таблица1[[#This Row],[Количество аффилиаций]]</f>
        <v>10</v>
      </c>
      <c r="H684" s="9" t="s">
        <v>423</v>
      </c>
      <c r="I684" s="10" t="s">
        <v>496</v>
      </c>
      <c r="J684" s="10" t="s">
        <v>490</v>
      </c>
      <c r="K684" s="10">
        <v>1976</v>
      </c>
      <c r="L684" s="10">
        <v>1</v>
      </c>
      <c r="M684" s="10"/>
      <c r="N684" s="10"/>
      <c r="O684" s="15">
        <v>215</v>
      </c>
      <c r="P684" s="12" t="str">
        <f>CONCATENATE(Таблица1[[#This Row],[Ф.И.О.]],"$",Таблица1[[#This Row],[DOI]])</f>
        <v>Дорошкевич Анна Геннадьевна$Науч. руководство дипломником (Малютина Александра Владиславовна)</v>
      </c>
      <c r="Q684" s="10">
        <f>SUM(1/(COUNTIF(P:P,Таблица1[[#This Row],[Ф.И.О.+DOI]])))</f>
        <v>1</v>
      </c>
      <c r="R684" s="10">
        <f>SUM(1/(COUNTIF(A:A,Таблица1[[#This Row],[DOI]])))</f>
        <v>1</v>
      </c>
      <c r="S684" s="9"/>
      <c r="T684" s="9"/>
    </row>
    <row r="685" spans="1:20" x14ac:dyDescent="0.25">
      <c r="A685" s="9" t="s">
        <v>917</v>
      </c>
      <c r="B685" s="10" t="s">
        <v>911</v>
      </c>
      <c r="C685" s="10"/>
      <c r="D685" s="10">
        <v>1</v>
      </c>
      <c r="E685"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85" s="10">
        <v>1</v>
      </c>
      <c r="G685" s="11">
        <f>((Таблица1[[#This Row],[Балл]]*Таблица1[[#This Row],[Коэфф]])/Таблица1[[#This Row],[Авторы]])/Таблица1[[#This Row],[Количество аффилиаций]]</f>
        <v>10</v>
      </c>
      <c r="H685" s="9" t="s">
        <v>280</v>
      </c>
      <c r="I685" s="10" t="s">
        <v>497</v>
      </c>
      <c r="J685" s="10" t="s">
        <v>492</v>
      </c>
      <c r="K685" s="10">
        <v>1992</v>
      </c>
      <c r="L685" s="10">
        <v>1</v>
      </c>
      <c r="M685" s="10"/>
      <c r="N685" s="10"/>
      <c r="O685" s="15">
        <v>447</v>
      </c>
      <c r="P685" s="12" t="str">
        <f>CONCATENATE(Таблица1[[#This Row],[Ф.И.О.]],"$",Таблица1[[#This Row],[DOI]])</f>
        <v>Курусь Алексей Федорович$Науч. руководство дипломником (Манучарян Артур)</v>
      </c>
      <c r="Q685" s="10">
        <f>SUM(1/(COUNTIF(P:P,Таблица1[[#This Row],[Ф.И.О.+DOI]])))</f>
        <v>1</v>
      </c>
      <c r="R685" s="10">
        <f>SUM(1/(COUNTIF(A:A,Таблица1[[#This Row],[DOI]])))</f>
        <v>1</v>
      </c>
      <c r="S685" s="9"/>
      <c r="T685" s="9"/>
    </row>
    <row r="686" spans="1:20" x14ac:dyDescent="0.25">
      <c r="A686" s="9" t="s">
        <v>916</v>
      </c>
      <c r="B686" s="10" t="s">
        <v>911</v>
      </c>
      <c r="C686" s="10"/>
      <c r="D686" s="10">
        <v>1</v>
      </c>
      <c r="E686"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86" s="10">
        <v>1</v>
      </c>
      <c r="G686" s="11">
        <f>((Таблица1[[#This Row],[Балл]]*Таблица1[[#This Row],[Коэфф]])/Таблица1[[#This Row],[Авторы]])/Таблица1[[#This Row],[Количество аффилиаций]]</f>
        <v>10</v>
      </c>
      <c r="H686" s="9" t="s">
        <v>427</v>
      </c>
      <c r="I686" s="10" t="s">
        <v>493</v>
      </c>
      <c r="J686" s="10" t="s">
        <v>494</v>
      </c>
      <c r="K686" s="10">
        <v>1975</v>
      </c>
      <c r="L686" s="10">
        <v>1</v>
      </c>
      <c r="M686" s="10"/>
      <c r="N686" s="10"/>
      <c r="O686" s="10">
        <v>451</v>
      </c>
      <c r="P686" s="12" t="str">
        <f>CONCATENATE(Таблица1[[#This Row],[Ф.И.О.]],"$",Таблица1[[#This Row],[DOI]])</f>
        <v>Головин Александр Викторович$Науч. руководство дипломником (Тарасов Алексей Андреевич)</v>
      </c>
      <c r="Q686" s="10">
        <f>SUM(1/(COUNTIF(P:P,Таблица1[[#This Row],[Ф.И.О.+DOI]])))</f>
        <v>1</v>
      </c>
      <c r="R686" s="10">
        <f>SUM(1/(COUNTIF(A:A,Таблица1[[#This Row],[DOI]])))</f>
        <v>1</v>
      </c>
      <c r="S686" s="9"/>
      <c r="T686" s="9"/>
    </row>
    <row r="687" spans="1:20" x14ac:dyDescent="0.25">
      <c r="A687" s="9" t="s">
        <v>914</v>
      </c>
      <c r="B687" s="10" t="s">
        <v>911</v>
      </c>
      <c r="C687" s="10"/>
      <c r="D687" s="10">
        <v>1</v>
      </c>
      <c r="E687" s="10">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87" s="10">
        <v>1</v>
      </c>
      <c r="G687" s="11">
        <f>((Таблица1[[#This Row],[Балл]]*Таблица1[[#This Row],[Коэфф]])/Таблица1[[#This Row],[Авторы]])/Таблица1[[#This Row],[Количество аффилиаций]]</f>
        <v>10</v>
      </c>
      <c r="H687" s="9" t="s">
        <v>282</v>
      </c>
      <c r="I687" s="10" t="s">
        <v>493</v>
      </c>
      <c r="J687" s="10" t="s">
        <v>494</v>
      </c>
      <c r="K687" s="10">
        <v>1982</v>
      </c>
      <c r="L687" s="10">
        <v>1</v>
      </c>
      <c r="M687" s="10"/>
      <c r="N687" s="10"/>
      <c r="O687" s="15">
        <v>447</v>
      </c>
      <c r="P687" s="12" t="str">
        <f>CONCATENATE(Таблица1[[#This Row],[Ф.И.О.]],"$",Таблица1[[#This Row],[DOI]])</f>
        <v>Кох Константин Александрович$Науч. руководство дипломником (Хан Элона Валерьевна)</v>
      </c>
      <c r="Q687" s="10">
        <f>SUM(1/(COUNTIF(P:P,Таблица1[[#This Row],[Ф.И.О.+DOI]])))</f>
        <v>1</v>
      </c>
      <c r="R687" s="10">
        <f>SUM(1/(COUNTIF(A:A,Таблица1[[#This Row],[DOI]])))</f>
        <v>1</v>
      </c>
      <c r="S687" s="9"/>
      <c r="T687" s="9"/>
    </row>
    <row r="688" spans="1:20" x14ac:dyDescent="0.25">
      <c r="A688" s="25" t="s">
        <v>924</v>
      </c>
      <c r="B688" s="10" t="s">
        <v>911</v>
      </c>
      <c r="C688" s="26"/>
      <c r="D688" s="26">
        <v>1</v>
      </c>
      <c r="E688"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88" s="26">
        <v>1</v>
      </c>
      <c r="G688" s="31">
        <f>((Таблица1[[#This Row],[Балл]]*Таблица1[[#This Row],[Коэфф]])/Таблица1[[#This Row],[Авторы]])/Таблица1[[#This Row],[Количество аффилиаций]]</f>
        <v>10</v>
      </c>
      <c r="H688" s="9" t="s">
        <v>403</v>
      </c>
      <c r="I688" s="10" t="s">
        <v>493</v>
      </c>
      <c r="J688" s="10" t="s">
        <v>494</v>
      </c>
      <c r="K688" s="10">
        <v>1984</v>
      </c>
      <c r="L688" s="26">
        <v>1</v>
      </c>
      <c r="M688" s="26"/>
      <c r="N688" s="26"/>
      <c r="O688" s="27">
        <v>214</v>
      </c>
      <c r="P688" s="32" t="str">
        <f>CONCATENATE(Таблица1[[#This Row],[Ф.И.О.]],"$",Таблица1[[#This Row],[DOI]])</f>
        <v>Светлицкая Татьяна Владимировна$Науч. руководство дипломником (Царева Мария Дмитриевна)</v>
      </c>
      <c r="Q688" s="26">
        <f>SUM(1/(COUNTIF(P:P,Таблица1[[#This Row],[Ф.И.О.+DOI]])))</f>
        <v>1</v>
      </c>
      <c r="R688" s="26">
        <f>SUM(1/(COUNTIF(A:A,Таблица1[[#This Row],[DOI]])))</f>
        <v>1</v>
      </c>
      <c r="S688" s="25"/>
      <c r="T688" s="25"/>
    </row>
    <row r="689" spans="1:20" x14ac:dyDescent="0.25">
      <c r="A689" s="25" t="s">
        <v>912</v>
      </c>
      <c r="B689" s="10" t="s">
        <v>911</v>
      </c>
      <c r="C689" s="26"/>
      <c r="D689" s="26">
        <v>1</v>
      </c>
      <c r="E689"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89" s="26">
        <v>1</v>
      </c>
      <c r="G689" s="31">
        <f>((Таблица1[[#This Row],[Балл]]*Таблица1[[#This Row],[Коэфф]])/Таблица1[[#This Row],[Авторы]])/Таблица1[[#This Row],[Количество аффилиаций]]</f>
        <v>10</v>
      </c>
      <c r="H689" s="25" t="s">
        <v>291</v>
      </c>
      <c r="I689" s="26" t="s">
        <v>489</v>
      </c>
      <c r="J689" s="26" t="s">
        <v>490</v>
      </c>
      <c r="K689" s="26">
        <v>1954</v>
      </c>
      <c r="L689" s="26">
        <v>1</v>
      </c>
      <c r="M689" s="26"/>
      <c r="N689" s="26"/>
      <c r="O689" s="27">
        <v>211</v>
      </c>
      <c r="P689" s="32" t="str">
        <f>CONCATENATE(Таблица1[[#This Row],[Ф.И.О.]],"$",Таблица1[[#This Row],[DOI]])</f>
        <v>Толстых Надежда Дмитриевна$Науч. руководство дипломником (Швецова Елена Евгеньевна)</v>
      </c>
      <c r="Q689" s="26">
        <f>SUM(1/(COUNTIF(P:P,Таблица1[[#This Row],[Ф.И.О.+DOI]])))</f>
        <v>1</v>
      </c>
      <c r="R689" s="26">
        <f>SUM(1/(COUNTIF(A:A,Таблица1[[#This Row],[DOI]])))</f>
        <v>1</v>
      </c>
      <c r="S689" s="9"/>
      <c r="T689" s="25"/>
    </row>
    <row r="690" spans="1:20" x14ac:dyDescent="0.25">
      <c r="A690" s="25" t="s">
        <v>915</v>
      </c>
      <c r="B690" s="10" t="s">
        <v>911</v>
      </c>
      <c r="C690" s="26"/>
      <c r="D690" s="26">
        <v>1</v>
      </c>
      <c r="E690"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10</v>
      </c>
      <c r="F690" s="26">
        <v>1</v>
      </c>
      <c r="G690" s="31">
        <f>((Таблица1[[#This Row],[Балл]]*Таблица1[[#This Row],[Коэфф]])/Таблица1[[#This Row],[Авторы]])/Таблица1[[#This Row],[Количество аффилиаций]]</f>
        <v>10</v>
      </c>
      <c r="H690" s="9" t="s">
        <v>461</v>
      </c>
      <c r="I690" s="10" t="s">
        <v>496</v>
      </c>
      <c r="J690" s="10" t="s">
        <v>490</v>
      </c>
      <c r="K690" s="10">
        <v>1966</v>
      </c>
      <c r="L690" s="10">
        <v>1</v>
      </c>
      <c r="M690" s="10"/>
      <c r="N690" s="10"/>
      <c r="O690" s="15">
        <v>436</v>
      </c>
      <c r="P690" s="32" t="str">
        <f>CONCATENATE(Таблица1[[#This Row],[Ф.И.О.]],"$",Таблица1[[#This Row],[DOI]])</f>
        <v>Смирнов Сергей Захарович$Науч. руководство дипломником (Яковлев Артем Анатольевич)</v>
      </c>
      <c r="Q690" s="26">
        <f>SUM(1/(COUNTIF(P:P,Таблица1[[#This Row],[Ф.И.О.+DOI]])))</f>
        <v>1</v>
      </c>
      <c r="R690" s="26">
        <f>SUM(1/(COUNTIF(A:A,Таблица1[[#This Row],[DOI]])))</f>
        <v>1</v>
      </c>
      <c r="S690" s="25"/>
      <c r="T690" s="25"/>
    </row>
    <row r="691" spans="1:20" x14ac:dyDescent="0.25">
      <c r="A691" s="25" t="s">
        <v>905</v>
      </c>
      <c r="B691" s="10" t="s">
        <v>898</v>
      </c>
      <c r="C691" s="26"/>
      <c r="D691" s="26">
        <v>1</v>
      </c>
      <c r="E691"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30</v>
      </c>
      <c r="F691" s="26">
        <v>1</v>
      </c>
      <c r="G691" s="31">
        <f>((Таблица1[[#This Row],[Балл]]*Таблица1[[#This Row],[Коэфф]])/Таблица1[[#This Row],[Авторы]])/Таблица1[[#This Row],[Количество аффилиаций]]</f>
        <v>30</v>
      </c>
      <c r="H691" s="9" t="s">
        <v>400</v>
      </c>
      <c r="I691" s="10" t="s">
        <v>498</v>
      </c>
      <c r="J691" s="10" t="s">
        <v>490</v>
      </c>
      <c r="K691" s="10">
        <v>1957</v>
      </c>
      <c r="L691" s="26">
        <v>1</v>
      </c>
      <c r="M691" s="26"/>
      <c r="N691" s="26"/>
      <c r="O691" s="26">
        <v>217</v>
      </c>
      <c r="P691" s="32" t="str">
        <f>CONCATENATE(Таблица1[[#This Row],[Ф.И.О.]],"$",Таблица1[[#This Row],[DOI]])</f>
        <v>Пальянова Галина Александровна$Науч. руководство соискателем уч. степени (Беляева Татьяна Владимировна)</v>
      </c>
      <c r="Q691" s="26">
        <f>SUM(1/(COUNTIF(P:P,Таблица1[[#This Row],[Ф.И.О.+DOI]])))</f>
        <v>1</v>
      </c>
      <c r="R691" s="26">
        <f>SUM(1/(COUNTIF(A:A,Таблица1[[#This Row],[DOI]])))</f>
        <v>1</v>
      </c>
      <c r="S691" s="25"/>
      <c r="T691" s="25"/>
    </row>
    <row r="692" spans="1:20" x14ac:dyDescent="0.25">
      <c r="A692" s="25" t="s">
        <v>899</v>
      </c>
      <c r="B692" s="10" t="s">
        <v>898</v>
      </c>
      <c r="C692" s="26"/>
      <c r="D692" s="26">
        <v>1</v>
      </c>
      <c r="E692"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30</v>
      </c>
      <c r="F692" s="26">
        <v>1</v>
      </c>
      <c r="G692" s="31">
        <f>((Таблица1[[#This Row],[Балл]]*Таблица1[[#This Row],[Коэфф]])/Таблица1[[#This Row],[Авторы]])/Таблица1[[#This Row],[Количество аффилиаций]]</f>
        <v>30</v>
      </c>
      <c r="H692" s="9" t="s">
        <v>445</v>
      </c>
      <c r="I692" s="10" t="s">
        <v>489</v>
      </c>
      <c r="J692" s="10" t="s">
        <v>490</v>
      </c>
      <c r="K692" s="10">
        <v>1948</v>
      </c>
      <c r="L692" s="26">
        <v>1</v>
      </c>
      <c r="M692" s="26"/>
      <c r="N692" s="26"/>
      <c r="O692" s="26">
        <v>224</v>
      </c>
      <c r="P692" s="32" t="str">
        <f>CONCATENATE(Таблица1[[#This Row],[Ф.И.О.]],"$",Таблица1[[#This Row],[DOI]])</f>
        <v>Зыкин Владимир Сергеевич$Науч. руководство соискателем уч. степени (Вольвах Николай Евгеньевич)</v>
      </c>
      <c r="Q692" s="26">
        <f>SUM(1/(COUNTIF(P:P,Таблица1[[#This Row],[Ф.И.О.+DOI]])))</f>
        <v>1</v>
      </c>
      <c r="R692" s="26">
        <f>SUM(1/(COUNTIF(A:A,Таблица1[[#This Row],[DOI]])))</f>
        <v>1</v>
      </c>
      <c r="S692" s="25"/>
      <c r="T692" s="25"/>
    </row>
    <row r="693" spans="1:20" x14ac:dyDescent="0.25">
      <c r="A693" s="25" t="s">
        <v>904</v>
      </c>
      <c r="B693" s="26" t="s">
        <v>898</v>
      </c>
      <c r="C693" s="26"/>
      <c r="D693" s="26">
        <v>1</v>
      </c>
      <c r="E693"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30</v>
      </c>
      <c r="F693" s="26">
        <v>1</v>
      </c>
      <c r="G693" s="31">
        <f>((Таблица1[[#This Row],[Балл]]*Таблица1[[#This Row],[Коэфф]])/Таблица1[[#This Row],[Авторы]])/Таблица1[[#This Row],[Количество аффилиаций]]</f>
        <v>30</v>
      </c>
      <c r="H693" s="9" t="s">
        <v>268</v>
      </c>
      <c r="I693" s="10" t="s">
        <v>489</v>
      </c>
      <c r="J693" s="10" t="s">
        <v>490</v>
      </c>
      <c r="K693" s="10">
        <v>1961</v>
      </c>
      <c r="L693" s="26">
        <v>1</v>
      </c>
      <c r="M693" s="26"/>
      <c r="N693" s="26"/>
      <c r="O693" s="10">
        <v>440</v>
      </c>
      <c r="P693" s="32" t="str">
        <f>CONCATENATE(Таблица1[[#This Row],[Ф.И.О.]],"$",Таблица1[[#This Row],[DOI]])</f>
        <v>Сокол Эллина Владимировна$Науч. руководство соискателем уч. степени (Девятиярова Анна Сергеевна)</v>
      </c>
      <c r="Q693" s="26">
        <f>SUM(1/(COUNTIF(P:P,Таблица1[[#This Row],[Ф.И.О.+DOI]])))</f>
        <v>1</v>
      </c>
      <c r="R693" s="26">
        <f>SUM(1/(COUNTIF(A:A,Таблица1[[#This Row],[DOI]])))</f>
        <v>1</v>
      </c>
      <c r="S693" s="25"/>
      <c r="T693" s="25"/>
    </row>
    <row r="694" spans="1:20" x14ac:dyDescent="0.25">
      <c r="A694" s="25" t="s">
        <v>903</v>
      </c>
      <c r="B694" s="26" t="s">
        <v>898</v>
      </c>
      <c r="C694" s="26"/>
      <c r="D694" s="26">
        <v>1</v>
      </c>
      <c r="E694"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30</v>
      </c>
      <c r="F694" s="26">
        <v>1</v>
      </c>
      <c r="G694" s="31">
        <f>((Таблица1[[#This Row],[Балл]]*Таблица1[[#This Row],[Коэфф]])/Таблица1[[#This Row],[Авторы]])/Таблица1[[#This Row],[Количество аффилиаций]]</f>
        <v>30</v>
      </c>
      <c r="H694" s="25" t="s">
        <v>320</v>
      </c>
      <c r="I694" s="26" t="s">
        <v>493</v>
      </c>
      <c r="J694" s="26" t="s">
        <v>494</v>
      </c>
      <c r="K694" s="26">
        <v>1968</v>
      </c>
      <c r="L694" s="26">
        <v>1</v>
      </c>
      <c r="M694" s="26"/>
      <c r="N694" s="26"/>
      <c r="O694" s="26">
        <v>451</v>
      </c>
      <c r="P694" s="32" t="str">
        <f>CONCATENATE(Таблица1[[#This Row],[Ф.И.О.]],"$",Таблица1[[#This Row],[DOI]])</f>
        <v>Агашев Алексей Михайлович$Науч. руководство соискателем уч. степени (Ильина Ольга Владимировна)</v>
      </c>
      <c r="Q694" s="26">
        <f>SUM(1/(COUNTIF(P:P,Таблица1[[#This Row],[Ф.И.О.+DOI]])))</f>
        <v>1</v>
      </c>
      <c r="R694" s="26">
        <f>SUM(1/(COUNTIF(A:A,Таблица1[[#This Row],[DOI]])))</f>
        <v>1</v>
      </c>
      <c r="S694" s="25"/>
      <c r="T694" s="25"/>
    </row>
    <row r="695" spans="1:20" x14ac:dyDescent="0.25">
      <c r="A695" s="25" t="s">
        <v>902</v>
      </c>
      <c r="B695" s="26" t="s">
        <v>898</v>
      </c>
      <c r="C695" s="26"/>
      <c r="D695" s="26">
        <v>1</v>
      </c>
      <c r="E695"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30</v>
      </c>
      <c r="F695" s="26">
        <v>1</v>
      </c>
      <c r="G695" s="31">
        <f>((Таблица1[[#This Row],[Балл]]*Таблица1[[#This Row],[Коэфф]])/Таблица1[[#This Row],[Авторы]])/Таблица1[[#This Row],[Количество аффилиаций]]</f>
        <v>30</v>
      </c>
      <c r="H695" s="25" t="s">
        <v>311</v>
      </c>
      <c r="I695" s="10" t="s">
        <v>493</v>
      </c>
      <c r="J695" s="10" t="s">
        <v>490</v>
      </c>
      <c r="K695" s="26">
        <v>1972</v>
      </c>
      <c r="L695" s="26">
        <v>1</v>
      </c>
      <c r="M695" s="26"/>
      <c r="N695" s="26"/>
      <c r="O695" s="26">
        <v>449</v>
      </c>
      <c r="P695" s="32" t="str">
        <f>CONCATENATE(Таблица1[[#This Row],[Ф.И.О.]],"$",Таблица1[[#This Row],[DOI]])</f>
        <v>Жимулев Егор Игоревич$Науч. руководство соискателем уч. степени (Карпович Захар Алексеевич)</v>
      </c>
      <c r="Q695" s="26">
        <f>SUM(1/(COUNTIF(P:P,Таблица1[[#This Row],[Ф.И.О.+DOI]])))</f>
        <v>1</v>
      </c>
      <c r="R695" s="26">
        <f>SUM(1/(COUNTIF(A:A,Таблица1[[#This Row],[DOI]])))</f>
        <v>1</v>
      </c>
      <c r="S695" s="25"/>
      <c r="T695" s="25"/>
    </row>
    <row r="696" spans="1:20" x14ac:dyDescent="0.25">
      <c r="A696" s="25" t="s">
        <v>910</v>
      </c>
      <c r="B696" s="26" t="s">
        <v>898</v>
      </c>
      <c r="C696" s="26"/>
      <c r="D696" s="26">
        <v>1</v>
      </c>
      <c r="E696"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30</v>
      </c>
      <c r="F696" s="26">
        <v>1</v>
      </c>
      <c r="G696" s="31">
        <f>((Таблица1[[#This Row],[Балл]]*Таблица1[[#This Row],[Коэфф]])/Таблица1[[#This Row],[Авторы]])/Таблица1[[#This Row],[Количество аффилиаций]]</f>
        <v>30</v>
      </c>
      <c r="H696" s="9" t="s">
        <v>909</v>
      </c>
      <c r="I696" s="10" t="s">
        <v>489</v>
      </c>
      <c r="J696" s="10" t="s">
        <v>490</v>
      </c>
      <c r="K696" s="10">
        <v>1960</v>
      </c>
      <c r="L696" s="26">
        <v>1</v>
      </c>
      <c r="M696" s="26"/>
      <c r="N696" s="26"/>
      <c r="O696" s="26">
        <v>284</v>
      </c>
      <c r="P696" s="32" t="str">
        <f>CONCATENATE(Таблица1[[#This Row],[Ф.И.О.]],"$",Таблица1[[#This Row],[DOI]])</f>
        <v>Зольников Иван Дмитриевич$Науч. руководство соискателем уч. степени (Картозия Андрей Акакиевич 2021)</v>
      </c>
      <c r="Q696" s="26">
        <f>SUM(1/(COUNTIF(P:P,Таблица1[[#This Row],[Ф.И.О.+DOI]])))</f>
        <v>1</v>
      </c>
      <c r="R696" s="26">
        <f>SUM(1/(COUNTIF(A:A,Таблица1[[#This Row],[DOI]])))</f>
        <v>1</v>
      </c>
      <c r="S696" s="9"/>
      <c r="T696" s="25"/>
    </row>
    <row r="697" spans="1:20" x14ac:dyDescent="0.25">
      <c r="A697" s="25" t="s">
        <v>906</v>
      </c>
      <c r="B697" s="26" t="s">
        <v>898</v>
      </c>
      <c r="C697" s="26"/>
      <c r="D697" s="26">
        <v>1</v>
      </c>
      <c r="E697"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30</v>
      </c>
      <c r="F697" s="26">
        <v>1</v>
      </c>
      <c r="G697" s="31">
        <f>((Таблица1[[#This Row],[Балл]]*Таблица1[[#This Row],[Коэфф]])/Таблица1[[#This Row],[Авторы]])/Таблица1[[#This Row],[Количество аффилиаций]]</f>
        <v>30</v>
      </c>
      <c r="H697" s="9" t="s">
        <v>460</v>
      </c>
      <c r="I697" s="10" t="s">
        <v>493</v>
      </c>
      <c r="J697" s="10" t="s">
        <v>494</v>
      </c>
      <c r="K697" s="10">
        <v>1958</v>
      </c>
      <c r="L697" s="26">
        <v>1</v>
      </c>
      <c r="M697" s="26"/>
      <c r="N697" s="26"/>
      <c r="O697" s="26">
        <v>436</v>
      </c>
      <c r="P697" s="32" t="str">
        <f>CONCATENATE(Таблица1[[#This Row],[Ф.И.О.]],"$",Таблица1[[#This Row],[DOI]])</f>
        <v>Кузьмин Дмитрий Владимирович$Науч. руководство соискателем уч. степени (Низаметдинов Ильдар Рафитович)</v>
      </c>
      <c r="Q697" s="26">
        <f>SUM(1/(COUNTIF(P:P,Таблица1[[#This Row],[Ф.И.О.+DOI]])))</f>
        <v>1</v>
      </c>
      <c r="R697" s="26">
        <f>SUM(1/(COUNTIF(A:A,Таблица1[[#This Row],[DOI]])))</f>
        <v>1</v>
      </c>
      <c r="S697" s="9"/>
      <c r="T697" s="34"/>
    </row>
    <row r="698" spans="1:20" x14ac:dyDescent="0.25">
      <c r="A698" s="25" t="s">
        <v>900</v>
      </c>
      <c r="B698" s="26" t="s">
        <v>898</v>
      </c>
      <c r="C698" s="26"/>
      <c r="D698" s="26">
        <v>1</v>
      </c>
      <c r="E698"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30</v>
      </c>
      <c r="F698" s="26">
        <v>1</v>
      </c>
      <c r="G698" s="31">
        <f>((Таблица1[[#This Row],[Балл]]*Таблица1[[#This Row],[Коэфф]])/Таблица1[[#This Row],[Авторы]])/Таблица1[[#This Row],[Количество аффилиаций]]</f>
        <v>30</v>
      </c>
      <c r="H698" s="25" t="s">
        <v>480</v>
      </c>
      <c r="I698" s="10" t="s">
        <v>493</v>
      </c>
      <c r="J698" s="26" t="s">
        <v>494</v>
      </c>
      <c r="K698" s="26">
        <v>1984</v>
      </c>
      <c r="L698" s="26">
        <v>1</v>
      </c>
      <c r="M698" s="26"/>
      <c r="N698" s="26"/>
      <c r="O698" s="26">
        <v>454</v>
      </c>
      <c r="P698" s="32" t="str">
        <f>CONCATENATE(Таблица1[[#This Row],[Ф.И.О.]],"$",Таблица1[[#This Row],[DOI]])</f>
        <v>Гаврюшкин Павел Николаевич$Науч. руководство соискателем уч. степени (Сагатов Нурсултан Ерболулы)</v>
      </c>
      <c r="Q698" s="26">
        <f>SUM(1/(COUNTIF(P:P,Таблица1[[#This Row],[Ф.И.О.+DOI]])))</f>
        <v>1</v>
      </c>
      <c r="R698" s="26">
        <f>SUM(1/(COUNTIF(A:A,Таблица1[[#This Row],[DOI]])))</f>
        <v>1</v>
      </c>
      <c r="S698" s="9"/>
      <c r="T698" s="34"/>
    </row>
    <row r="699" spans="1:20" x14ac:dyDescent="0.25">
      <c r="A699" s="25" t="s">
        <v>901</v>
      </c>
      <c r="B699" s="26" t="s">
        <v>898</v>
      </c>
      <c r="C699" s="26"/>
      <c r="D699" s="26">
        <v>1</v>
      </c>
      <c r="E699"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30</v>
      </c>
      <c r="F699" s="26">
        <v>1</v>
      </c>
      <c r="G699" s="31">
        <f>((Таблица1[[#This Row],[Балл]]*Таблица1[[#This Row],[Коэфф]])/Таблица1[[#This Row],[Авторы]])/Таблица1[[#This Row],[Количество аффилиаций]]</f>
        <v>30</v>
      </c>
      <c r="H699" s="9" t="s">
        <v>480</v>
      </c>
      <c r="I699" s="10" t="s">
        <v>493</v>
      </c>
      <c r="J699" s="10" t="s">
        <v>494</v>
      </c>
      <c r="K699" s="10">
        <v>1984</v>
      </c>
      <c r="L699" s="26">
        <v>1</v>
      </c>
      <c r="M699" s="26"/>
      <c r="N699" s="26"/>
      <c r="O699" s="26">
        <v>454</v>
      </c>
      <c r="P699" s="32" t="str">
        <f>CONCATENATE(Таблица1[[#This Row],[Ф.И.О.]],"$",Таблица1[[#This Row],[DOI]])</f>
        <v>Гаврюшкин Павел Николаевич$Науч. руководство соискателем уч. степени (Сагатова Динара Нурлановна)</v>
      </c>
      <c r="Q699" s="26">
        <f>SUM(1/(COUNTIF(P:P,Таблица1[[#This Row],[Ф.И.О.+DOI]])))</f>
        <v>1</v>
      </c>
      <c r="R699" s="26">
        <f>SUM(1/(COUNTIF(A:A,Таблица1[[#This Row],[DOI]])))</f>
        <v>1</v>
      </c>
      <c r="S699" s="9"/>
      <c r="T699" s="9"/>
    </row>
    <row r="700" spans="1:20" x14ac:dyDescent="0.25">
      <c r="A700" s="25" t="s">
        <v>908</v>
      </c>
      <c r="B700" s="26" t="s">
        <v>898</v>
      </c>
      <c r="C700" s="26"/>
      <c r="D700" s="26">
        <v>1</v>
      </c>
      <c r="E700" s="26">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30</v>
      </c>
      <c r="F700" s="26">
        <v>1</v>
      </c>
      <c r="G700" s="31">
        <f>((Таблица1[[#This Row],[Балл]]*Таблица1[[#This Row],[Коэфф]])/Таблица1[[#This Row],[Авторы]])/Таблица1[[#This Row],[Количество аффилиаций]]</f>
        <v>30</v>
      </c>
      <c r="H700" s="25" t="s">
        <v>907</v>
      </c>
      <c r="I700" s="26" t="s">
        <v>493</v>
      </c>
      <c r="J700" s="26" t="s">
        <v>494</v>
      </c>
      <c r="K700" s="26">
        <v>1945</v>
      </c>
      <c r="L700" s="26">
        <v>1</v>
      </c>
      <c r="M700" s="26"/>
      <c r="N700" s="26"/>
      <c r="O700" s="26">
        <v>436</v>
      </c>
      <c r="P700" s="32" t="str">
        <f>CONCATENATE(Таблица1[[#This Row],[Ф.И.О.]],"$",Таблица1[[#This Row],[DOI]])</f>
        <v>Гибшер Надежда Александровна$Науч. руководство соискателем уч. степени (Шапаренко Елена Олеговна)</v>
      </c>
      <c r="Q700" s="26">
        <f>SUM(1/(COUNTIF(P:P,Таблица1[[#This Row],[Ф.И.О.+DOI]])))</f>
        <v>1</v>
      </c>
      <c r="R700" s="26">
        <f>SUM(1/(COUNTIF(A:A,Таблица1[[#This Row],[DOI]])))</f>
        <v>1</v>
      </c>
      <c r="S700" s="25"/>
      <c r="T700" s="25"/>
    </row>
    <row r="701" spans="1:20" x14ac:dyDescent="0.25">
      <c r="A701" s="25" t="s">
        <v>1048</v>
      </c>
      <c r="B701" s="10" t="s">
        <v>250</v>
      </c>
      <c r="C701" s="26">
        <v>1</v>
      </c>
      <c r="D701" s="26">
        <v>5</v>
      </c>
      <c r="E701" s="27">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701" s="26">
        <v>45</v>
      </c>
      <c r="G701" s="27">
        <f>((Таблица1[[#This Row],[Балл]]*Таблица1[[#This Row],[Коэфф]])/Таблица1[[#This Row],[Авторы]])/Таблица1[[#This Row],[Количество аффилиаций]]</f>
        <v>7.2</v>
      </c>
      <c r="H701" s="9" t="s">
        <v>428</v>
      </c>
      <c r="I701" s="10" t="s">
        <v>498</v>
      </c>
      <c r="J701" s="10" t="s">
        <v>490</v>
      </c>
      <c r="K701" s="10">
        <v>1974</v>
      </c>
      <c r="L701" s="26">
        <v>1</v>
      </c>
      <c r="M701" s="26"/>
      <c r="N701" s="26">
        <v>0</v>
      </c>
      <c r="O701" s="26">
        <v>452</v>
      </c>
      <c r="P701" s="28" t="str">
        <f>CONCATENATE(Таблица1[[#This Row],[Ф.И.О.]],"$",Таблица1[[#This Row],[DOI]])</f>
        <v>Корсаков Андрей Викторович$10.1134/S1028334X22040122</v>
      </c>
      <c r="Q701" s="27">
        <f>SUM(1/(COUNTIF(P:P,Таблица1[[#This Row],[Ф.И.О.+DOI]])))</f>
        <v>1</v>
      </c>
      <c r="R701" s="27">
        <f>SUM(1/(COUNTIF(A:A,Таблица1[[#This Row],[DOI]])))</f>
        <v>0.5</v>
      </c>
      <c r="S701" s="9" t="s">
        <v>511</v>
      </c>
      <c r="T701" s="25" t="s">
        <v>1049</v>
      </c>
    </row>
    <row r="702" spans="1:20" x14ac:dyDescent="0.25">
      <c r="A702" s="25" t="s">
        <v>1048</v>
      </c>
      <c r="B702" s="10" t="s">
        <v>250</v>
      </c>
      <c r="C702" s="26">
        <v>1</v>
      </c>
      <c r="D702" s="26">
        <v>5</v>
      </c>
      <c r="E702" s="27">
        <f>IF(Таблица1[[#This Row],[Квартиль]]="Q1",4.2,IF(Таблица1[[#This Row],[Квартиль]]="Q2",2.6,IF(Таблица1[[#This Row],[Квартиль]]="Q3",1.5,IF(Таблица1[[#This Row],[Квартиль]]="Q4",0.8,IF(Таблица1[[#This Row],[Квартиль]]="Q",12,IF(Таблица1[[#This Row],[Квартиль]]="S",12,IF(Таблица1[[#This Row],[Квартиль]]="R",7,IF(Таблица1[[#This Row],[Квартиль]]="V",7,IF(Таблица1[[#This Row],[Квартиль]]="PhD",30,IF(Таблица1[[#This Row],[Квартиль]]="STD",10,0))))))))))</f>
        <v>0.8</v>
      </c>
      <c r="F702" s="26">
        <v>45</v>
      </c>
      <c r="G702" s="27">
        <f>((Таблица1[[#This Row],[Балл]]*Таблица1[[#This Row],[Коэфф]])/Таблица1[[#This Row],[Авторы]])/Таблица1[[#This Row],[Количество аффилиаций]]</f>
        <v>1.8</v>
      </c>
      <c r="H702" s="9" t="s">
        <v>433</v>
      </c>
      <c r="I702" s="10" t="s">
        <v>493</v>
      </c>
      <c r="J702" s="10" t="s">
        <v>494</v>
      </c>
      <c r="K702" s="10">
        <v>1990</v>
      </c>
      <c r="L702" s="26">
        <v>4</v>
      </c>
      <c r="M702" s="26">
        <v>1</v>
      </c>
      <c r="N702" s="26">
        <v>0</v>
      </c>
      <c r="O702" s="26">
        <v>452</v>
      </c>
      <c r="P702" s="28" t="str">
        <f>CONCATENATE(Таблица1[[#This Row],[Ф.И.О.]],"$",Таблица1[[#This Row],[DOI]])</f>
        <v>Михайленко Денис Сергеевич$10.1134/S1028334X22040122</v>
      </c>
      <c r="Q702" s="27">
        <f>SUM(1/(COUNTIF(P:P,Таблица1[[#This Row],[Ф.И.О.+DOI]])))</f>
        <v>1</v>
      </c>
      <c r="R702" s="27">
        <f>SUM(1/(COUNTIF(A:A,Таблица1[[#This Row],[DOI]])))</f>
        <v>0.5</v>
      </c>
      <c r="S702" s="9" t="s">
        <v>511</v>
      </c>
      <c r="T702" s="25" t="s">
        <v>1049</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3"/>
  <sheetViews>
    <sheetView topLeftCell="A30" workbookViewId="0">
      <selection activeCell="C59" sqref="C59"/>
    </sheetView>
  </sheetViews>
  <sheetFormatPr defaultRowHeight="15" x14ac:dyDescent="0.25"/>
  <cols>
    <col min="1" max="1" width="36" bestFit="1" customWidth="1"/>
    <col min="2" max="2" width="40.7109375" style="8" bestFit="1" customWidth="1"/>
    <col min="3" max="3" width="4.5703125" bestFit="1" customWidth="1"/>
  </cols>
  <sheetData>
    <row r="1" spans="1:3" x14ac:dyDescent="0.25">
      <c r="A1" t="s">
        <v>929</v>
      </c>
      <c r="B1" s="8" t="str">
        <f>CONCATENATE(A1,"$",C1)</f>
        <v>Банаев Максим Валерьевич$СТД</v>
      </c>
      <c r="C1" t="s">
        <v>1018</v>
      </c>
    </row>
    <row r="2" spans="1:3" x14ac:dyDescent="0.25">
      <c r="A2" t="s">
        <v>1002</v>
      </c>
      <c r="B2" s="8" t="str">
        <f t="shared" ref="B2:B65" si="0">CONCATENATE(A2,"$",C2)</f>
        <v>Бондаренко Полина Валентиновна$СТД</v>
      </c>
      <c r="C2" t="s">
        <v>1018</v>
      </c>
    </row>
    <row r="3" spans="1:3" x14ac:dyDescent="0.25">
      <c r="A3" t="s">
        <v>938</v>
      </c>
      <c r="B3" s="8" t="str">
        <f t="shared" si="0"/>
        <v>Волкова Валерия Евгеньевна$СТД</v>
      </c>
      <c r="C3" t="s">
        <v>1018</v>
      </c>
    </row>
    <row r="4" spans="1:3" x14ac:dyDescent="0.25">
      <c r="A4" t="s">
        <v>307</v>
      </c>
      <c r="B4" s="8" t="str">
        <f t="shared" si="0"/>
        <v>Волосов Алексей Сергеевич$СТД</v>
      </c>
      <c r="C4" t="s">
        <v>1018</v>
      </c>
    </row>
    <row r="5" spans="1:3" x14ac:dyDescent="0.25">
      <c r="A5" t="s">
        <v>1003</v>
      </c>
      <c r="B5" s="8" t="str">
        <f t="shared" si="0"/>
        <v>Греку Евгений Дмитриевич$СТД</v>
      </c>
      <c r="C5" t="s">
        <v>1018</v>
      </c>
    </row>
    <row r="6" spans="1:3" x14ac:dyDescent="0.25">
      <c r="A6" t="s">
        <v>1004</v>
      </c>
      <c r="B6" s="8" t="str">
        <f t="shared" si="0"/>
        <v>Губанов Николай Васильевич$СТД</v>
      </c>
      <c r="C6" t="s">
        <v>1018</v>
      </c>
    </row>
    <row r="7" spans="1:3" x14ac:dyDescent="0.25">
      <c r="A7" t="s">
        <v>322</v>
      </c>
      <c r="B7" s="8" t="str">
        <f t="shared" si="0"/>
        <v>Гудимова Алёна Ивановна$СТД</v>
      </c>
      <c r="C7" t="s">
        <v>1018</v>
      </c>
    </row>
    <row r="8" spans="1:3" x14ac:dyDescent="0.25">
      <c r="A8" t="s">
        <v>273</v>
      </c>
      <c r="B8" s="8" t="str">
        <f t="shared" si="0"/>
        <v>Девятиярова Анна Сергеевна$СТД</v>
      </c>
      <c r="C8" t="s">
        <v>1018</v>
      </c>
    </row>
    <row r="9" spans="1:3" x14ac:dyDescent="0.25">
      <c r="A9" t="s">
        <v>1005</v>
      </c>
      <c r="B9" s="8" t="str">
        <f t="shared" si="0"/>
        <v>Донских Катерина Георгиевна$СТД</v>
      </c>
      <c r="C9" t="s">
        <v>1018</v>
      </c>
    </row>
    <row r="10" spans="1:3" x14ac:dyDescent="0.25">
      <c r="A10" t="s">
        <v>950</v>
      </c>
      <c r="B10" s="8" t="str">
        <f t="shared" si="0"/>
        <v>Затолокина Ксения Игоревна$СТД</v>
      </c>
      <c r="C10" t="s">
        <v>1018</v>
      </c>
    </row>
    <row r="11" spans="1:3" x14ac:dyDescent="0.25">
      <c r="A11" t="s">
        <v>1006</v>
      </c>
      <c r="B11" s="8" t="str">
        <f t="shared" si="0"/>
        <v>Зиндобрый Виктор Дмитриевич$СТД</v>
      </c>
      <c r="C11" t="s">
        <v>1018</v>
      </c>
    </row>
    <row r="12" spans="1:3" x14ac:dyDescent="0.25">
      <c r="A12" t="s">
        <v>434</v>
      </c>
      <c r="B12" s="8" t="str">
        <f t="shared" si="0"/>
        <v>Зубакова Елизавета Анатольевна$СТД</v>
      </c>
      <c r="C12" t="s">
        <v>1018</v>
      </c>
    </row>
    <row r="13" spans="1:3" x14ac:dyDescent="0.25">
      <c r="A13" t="s">
        <v>1007</v>
      </c>
      <c r="B13" s="8" t="str">
        <f t="shared" si="0"/>
        <v>Зырянова Людмила Вадимовна$СТД</v>
      </c>
      <c r="C13" t="s">
        <v>1018</v>
      </c>
    </row>
    <row r="14" spans="1:3" x14ac:dyDescent="0.25">
      <c r="A14" t="s">
        <v>1008</v>
      </c>
      <c r="B14" s="8" t="str">
        <f t="shared" si="0"/>
        <v>Зюков Евгений Дмитриевич$СТД</v>
      </c>
      <c r="C14" t="s">
        <v>1018</v>
      </c>
    </row>
    <row r="15" spans="1:3" x14ac:dyDescent="0.25">
      <c r="A15" t="s">
        <v>391</v>
      </c>
      <c r="B15" s="8" t="str">
        <f t="shared" si="0"/>
        <v>Иванов Александр Владимирович$СТД</v>
      </c>
      <c r="C15" t="s">
        <v>1018</v>
      </c>
    </row>
    <row r="16" spans="1:3" x14ac:dyDescent="0.25">
      <c r="A16" t="s">
        <v>953</v>
      </c>
      <c r="B16" s="8" t="str">
        <f t="shared" si="0"/>
        <v>Калугина Анастасия Дмитриевна$СТД</v>
      </c>
      <c r="C16" t="s">
        <v>1018</v>
      </c>
    </row>
    <row r="17" spans="1:3" x14ac:dyDescent="0.25">
      <c r="A17" t="s">
        <v>312</v>
      </c>
      <c r="B17" s="8" t="str">
        <f t="shared" si="0"/>
        <v>Карпович Захар Алексеевич$СТД</v>
      </c>
      <c r="C17" t="s">
        <v>1018</v>
      </c>
    </row>
    <row r="18" spans="1:3" x14ac:dyDescent="0.25">
      <c r="A18" t="s">
        <v>1009</v>
      </c>
      <c r="B18" s="8" t="str">
        <f t="shared" si="0"/>
        <v>Карпутин Иван Сергеевич$СТД</v>
      </c>
      <c r="C18" t="s">
        <v>1018</v>
      </c>
    </row>
    <row r="19" spans="1:3" x14ac:dyDescent="0.25">
      <c r="A19" t="s">
        <v>955</v>
      </c>
      <c r="B19" s="8" t="str">
        <f t="shared" si="0"/>
        <v>Климов Александр Олегович$СТД</v>
      </c>
      <c r="C19" t="s">
        <v>1018</v>
      </c>
    </row>
    <row r="20" spans="1:3" x14ac:dyDescent="0.25">
      <c r="A20" t="s">
        <v>1010</v>
      </c>
      <c r="B20" s="8" t="str">
        <f t="shared" si="0"/>
        <v>Климова Екатерина Сергеевна$СТД</v>
      </c>
      <c r="C20" t="s">
        <v>1018</v>
      </c>
    </row>
    <row r="21" spans="1:3" x14ac:dyDescent="0.25">
      <c r="A21" t="s">
        <v>430</v>
      </c>
      <c r="B21" s="8" t="str">
        <f t="shared" si="0"/>
        <v>Крук Михаил Николаевич$СТД</v>
      </c>
      <c r="C21" t="s">
        <v>1018</v>
      </c>
    </row>
    <row r="22" spans="1:3" x14ac:dyDescent="0.25">
      <c r="A22" t="s">
        <v>1011</v>
      </c>
      <c r="B22" s="8" t="str">
        <f t="shared" si="0"/>
        <v>Крутикова Анастасия Константиновна$СТД</v>
      </c>
      <c r="C22" t="s">
        <v>1018</v>
      </c>
    </row>
    <row r="23" spans="1:3" x14ac:dyDescent="0.25">
      <c r="A23" t="s">
        <v>1012</v>
      </c>
      <c r="B23" s="8" t="str">
        <f t="shared" si="0"/>
        <v>Кузнецова Анастасия Владиславовна$СТД</v>
      </c>
      <c r="C23" t="s">
        <v>1018</v>
      </c>
    </row>
    <row r="24" spans="1:3" x14ac:dyDescent="0.25">
      <c r="A24" t="s">
        <v>384</v>
      </c>
      <c r="B24" s="8" t="str">
        <f t="shared" si="0"/>
        <v>Малов Виктор Игоревич$СТД</v>
      </c>
      <c r="C24" t="s">
        <v>1018</v>
      </c>
    </row>
    <row r="25" spans="1:3" x14ac:dyDescent="0.25">
      <c r="A25" t="s">
        <v>371</v>
      </c>
      <c r="B25" s="8" t="str">
        <f t="shared" si="0"/>
        <v>Малов Георгий Игоревич$СТД</v>
      </c>
      <c r="C25" t="s">
        <v>1018</v>
      </c>
    </row>
    <row r="26" spans="1:3" x14ac:dyDescent="0.25">
      <c r="A26" t="s">
        <v>1013</v>
      </c>
      <c r="B26" s="8" t="str">
        <f t="shared" si="0"/>
        <v>Машкова Дарья Марковна$СТД</v>
      </c>
      <c r="C26" t="s">
        <v>1018</v>
      </c>
    </row>
    <row r="27" spans="1:3" x14ac:dyDescent="0.25">
      <c r="A27" t="s">
        <v>1014</v>
      </c>
      <c r="B27" s="8" t="str">
        <f t="shared" si="0"/>
        <v>Милаушкин Максим Вячеславович$СТД</v>
      </c>
      <c r="C27" t="s">
        <v>1018</v>
      </c>
    </row>
    <row r="28" spans="1:3" x14ac:dyDescent="0.25">
      <c r="A28" t="s">
        <v>328</v>
      </c>
      <c r="B28" s="8" t="str">
        <f t="shared" si="0"/>
        <v>Муравьева Елена Андреевна$СТД</v>
      </c>
      <c r="C28" t="s">
        <v>1018</v>
      </c>
    </row>
    <row r="29" spans="1:3" x14ac:dyDescent="0.25">
      <c r="A29" t="s">
        <v>966</v>
      </c>
      <c r="B29" s="8" t="str">
        <f t="shared" si="0"/>
        <v>Нарыжнова Анна Викторовна$СТД</v>
      </c>
      <c r="C29" t="s">
        <v>1018</v>
      </c>
    </row>
    <row r="30" spans="1:3" x14ac:dyDescent="0.25">
      <c r="A30" t="s">
        <v>265</v>
      </c>
      <c r="B30" s="8" t="str">
        <f t="shared" si="0"/>
        <v>Некипелова Анна Владиславовна$СТД</v>
      </c>
      <c r="C30" t="s">
        <v>1018</v>
      </c>
    </row>
    <row r="31" spans="1:3" x14ac:dyDescent="0.25">
      <c r="A31" t="s">
        <v>1015</v>
      </c>
      <c r="B31" s="8" t="str">
        <f t="shared" si="0"/>
        <v>Нечаев Иван Олегович$СТД</v>
      </c>
      <c r="C31" t="s">
        <v>1018</v>
      </c>
    </row>
    <row r="32" spans="1:3" x14ac:dyDescent="0.25">
      <c r="A32" t="s">
        <v>970</v>
      </c>
      <c r="B32" s="8" t="str">
        <f t="shared" si="0"/>
        <v>Новоселов Иван Дмитриевич$СТД</v>
      </c>
      <c r="C32" t="s">
        <v>1018</v>
      </c>
    </row>
    <row r="33" spans="1:3" x14ac:dyDescent="0.25">
      <c r="A33" t="s">
        <v>431</v>
      </c>
      <c r="B33" s="8" t="str">
        <f t="shared" si="0"/>
        <v>Нугуманова Язгуль Наилевна$СТД</v>
      </c>
      <c r="C33" t="s">
        <v>1018</v>
      </c>
    </row>
    <row r="34" spans="1:3" x14ac:dyDescent="0.25">
      <c r="A34" t="s">
        <v>293</v>
      </c>
      <c r="B34" s="8" t="str">
        <f t="shared" si="0"/>
        <v>Перфилова Алина Александровна$СТД</v>
      </c>
      <c r="C34" t="s">
        <v>1018</v>
      </c>
    </row>
    <row r="35" spans="1:3" x14ac:dyDescent="0.25">
      <c r="A35" t="s">
        <v>973</v>
      </c>
      <c r="B35" s="8" t="str">
        <f t="shared" si="0"/>
        <v>Петрова Марина Александровна$СТД</v>
      </c>
      <c r="C35" t="s">
        <v>1018</v>
      </c>
    </row>
    <row r="36" spans="1:3" x14ac:dyDescent="0.25">
      <c r="A36" t="s">
        <v>1016</v>
      </c>
      <c r="B36" s="8" t="str">
        <f t="shared" si="0"/>
        <v>Пронякин Евгений Алексеевич$СТД</v>
      </c>
      <c r="C36" t="s">
        <v>1018</v>
      </c>
    </row>
    <row r="37" spans="1:3" x14ac:dyDescent="0.25">
      <c r="A37" t="s">
        <v>264</v>
      </c>
      <c r="B37" s="8" t="str">
        <f t="shared" si="0"/>
        <v>Семерикова Анна Ивановна$СТД</v>
      </c>
      <c r="C37" t="s">
        <v>1018</v>
      </c>
    </row>
    <row r="38" spans="1:3" x14ac:dyDescent="0.25">
      <c r="A38" t="s">
        <v>981</v>
      </c>
      <c r="B38" s="8" t="str">
        <f t="shared" si="0"/>
        <v>Серебрянников Алексей Олегович$СТД</v>
      </c>
      <c r="C38" t="s">
        <v>1018</v>
      </c>
    </row>
    <row r="39" spans="1:3" x14ac:dyDescent="0.25">
      <c r="A39" t="s">
        <v>1017</v>
      </c>
      <c r="B39" s="8" t="str">
        <f t="shared" si="0"/>
        <v>Смолякова Анна Евгеньевна$СТД</v>
      </c>
      <c r="C39" t="s">
        <v>1018</v>
      </c>
    </row>
    <row r="40" spans="1:3" x14ac:dyDescent="0.25">
      <c r="A40" t="s">
        <v>422</v>
      </c>
      <c r="B40" s="8" t="str">
        <f t="shared" si="0"/>
        <v>Софронова София Михайловна$СТД</v>
      </c>
      <c r="C40" t="s">
        <v>1018</v>
      </c>
    </row>
    <row r="41" spans="1:3" x14ac:dyDescent="0.25">
      <c r="A41" t="s">
        <v>439</v>
      </c>
      <c r="B41" s="8" t="str">
        <f t="shared" si="0"/>
        <v>Тарасов Алексей Андреевич$СТД</v>
      </c>
      <c r="C41" t="s">
        <v>1018</v>
      </c>
    </row>
    <row r="42" spans="1:3" x14ac:dyDescent="0.25">
      <c r="A42" t="s">
        <v>338</v>
      </c>
      <c r="B42" s="8" t="str">
        <f t="shared" si="0"/>
        <v>Фурман Ольга Владимировна$СТД</v>
      </c>
      <c r="C42" t="s">
        <v>1018</v>
      </c>
    </row>
    <row r="43" spans="1:3" x14ac:dyDescent="0.25">
      <c r="A43" t="s">
        <v>267</v>
      </c>
      <c r="B43" s="8" t="str">
        <f t="shared" si="0"/>
        <v>Семенов Александр Николаевич$КАНД/ДОКТ</v>
      </c>
      <c r="C43" t="s">
        <v>1022</v>
      </c>
    </row>
    <row r="44" spans="1:3" x14ac:dyDescent="0.25">
      <c r="A44" t="s">
        <v>399</v>
      </c>
      <c r="B44" s="8" t="str">
        <f t="shared" si="0"/>
        <v>Беляева Татьяна Владимировна$КАНД/ДОКТ</v>
      </c>
      <c r="C44" t="s">
        <v>1022</v>
      </c>
    </row>
    <row r="45" spans="1:3" x14ac:dyDescent="0.25">
      <c r="A45" t="s">
        <v>930</v>
      </c>
      <c r="B45" s="8" t="str">
        <f t="shared" si="0"/>
        <v>Банушкина Софья Викторовна$КАНД/ДОКТ</v>
      </c>
      <c r="C45" t="s">
        <v>1022</v>
      </c>
    </row>
    <row r="46" spans="1:3" x14ac:dyDescent="0.25">
      <c r="A46" t="s">
        <v>282</v>
      </c>
      <c r="B46" s="8" t="str">
        <f t="shared" si="0"/>
        <v>Кох Константин Александрович$КАНД/ДОКТ</v>
      </c>
      <c r="C46" t="s">
        <v>1022</v>
      </c>
    </row>
    <row r="47" spans="1:3" x14ac:dyDescent="0.25">
      <c r="A47" t="s">
        <v>998</v>
      </c>
      <c r="B47" s="8" t="str">
        <f t="shared" si="0"/>
        <v>Шаповалова Мария Олеговна$КАНД/ДОКТ</v>
      </c>
      <c r="C47" t="s">
        <v>1022</v>
      </c>
    </row>
    <row r="48" spans="1:3" x14ac:dyDescent="0.25">
      <c r="A48" t="s">
        <v>485</v>
      </c>
      <c r="B48" s="8" t="str">
        <f t="shared" si="0"/>
        <v>Бехтенова Алтына Ербаяновна$КАНД/ДОКТ</v>
      </c>
      <c r="C48" t="s">
        <v>1022</v>
      </c>
    </row>
    <row r="49" spans="1:3" x14ac:dyDescent="0.25">
      <c r="A49" t="s">
        <v>1019</v>
      </c>
      <c r="B49" s="8" t="str">
        <f t="shared" si="0"/>
        <v>Низаметдинов Ильдар Рафикович$КАНД/ДОКТ</v>
      </c>
      <c r="C49" t="s">
        <v>1022</v>
      </c>
    </row>
    <row r="50" spans="1:3" x14ac:dyDescent="0.25">
      <c r="A50" t="s">
        <v>372</v>
      </c>
      <c r="B50" s="8" t="str">
        <f t="shared" si="0"/>
        <v>Овдина Екатерина Андреевна$КАНД/ДОКТ</v>
      </c>
      <c r="C50" t="s">
        <v>1022</v>
      </c>
    </row>
    <row r="51" spans="1:3" x14ac:dyDescent="0.25">
      <c r="A51" t="s">
        <v>931</v>
      </c>
      <c r="B51" s="8" t="str">
        <f t="shared" si="0"/>
        <v>Баталева Юлия Владиславна$КАНД/ДОКТ</v>
      </c>
      <c r="C51" t="s">
        <v>1022</v>
      </c>
    </row>
    <row r="52" spans="1:3" x14ac:dyDescent="0.25">
      <c r="A52" t="s">
        <v>412</v>
      </c>
      <c r="B52" s="8" t="str">
        <f t="shared" si="0"/>
        <v>Хусаинова Альфия Шамилевна$КАНД/ДОКТ</v>
      </c>
      <c r="C52" t="s">
        <v>1022</v>
      </c>
    </row>
    <row r="53" spans="1:3" x14ac:dyDescent="0.25">
      <c r="A53" t="s">
        <v>454</v>
      </c>
      <c r="B53" s="8" t="str">
        <f t="shared" si="0"/>
        <v>Картозия Андрей Акакиевич$КАНД/ДОКТ</v>
      </c>
      <c r="C53" t="s">
        <v>1022</v>
      </c>
    </row>
    <row r="54" spans="1:3" x14ac:dyDescent="0.25">
      <c r="A54" t="s">
        <v>978</v>
      </c>
      <c r="B54" s="8" t="str">
        <f t="shared" si="0"/>
        <v>Сагатов Нурсултан$КАНД/ДОКТ</v>
      </c>
      <c r="C54" t="s">
        <v>1022</v>
      </c>
    </row>
    <row r="55" spans="1:3" x14ac:dyDescent="0.25">
      <c r="A55" t="s">
        <v>979</v>
      </c>
      <c r="B55" s="8" t="str">
        <f t="shared" si="0"/>
        <v>Сагатова Динара$КАНД/ДОКТ</v>
      </c>
      <c r="C55" t="s">
        <v>1022</v>
      </c>
    </row>
    <row r="56" spans="1:3" x14ac:dyDescent="0.25">
      <c r="A56" s="29" t="s">
        <v>936</v>
      </c>
      <c r="B56" s="8" t="str">
        <f t="shared" si="0"/>
        <v>Веснин Владислав Сергеевич$СТД</v>
      </c>
      <c r="C56" t="s">
        <v>1018</v>
      </c>
    </row>
    <row r="57" spans="1:3" x14ac:dyDescent="0.25">
      <c r="A57" t="s">
        <v>308</v>
      </c>
      <c r="B57" s="8" t="str">
        <f t="shared" si="0"/>
        <v>Ильичева Екатерина Александровна$СТД</v>
      </c>
      <c r="C57" t="s">
        <v>1018</v>
      </c>
    </row>
    <row r="58" spans="1:3" x14ac:dyDescent="0.25">
      <c r="A58" t="s">
        <v>459</v>
      </c>
      <c r="B58" s="8" t="str">
        <f t="shared" si="0"/>
        <v>Низаметдинов Ильдар Рафитович$КАНД/ДОКТ</v>
      </c>
      <c r="C58" t="s">
        <v>1022</v>
      </c>
    </row>
    <row r="59" spans="1:3" x14ac:dyDescent="0.25">
      <c r="A59" s="36" t="s">
        <v>1036</v>
      </c>
      <c r="B59" s="8" t="str">
        <f t="shared" si="0"/>
        <v>Подугольникова Екатерина Евгеньевна$СТД</v>
      </c>
      <c r="C59" t="s">
        <v>1018</v>
      </c>
    </row>
    <row r="60" spans="1:3" x14ac:dyDescent="0.25">
      <c r="B60" s="8" t="str">
        <f t="shared" si="0"/>
        <v>$</v>
      </c>
    </row>
    <row r="61" spans="1:3" x14ac:dyDescent="0.25">
      <c r="B61" s="8" t="str">
        <f t="shared" si="0"/>
        <v>$</v>
      </c>
    </row>
    <row r="62" spans="1:3" x14ac:dyDescent="0.25">
      <c r="B62" s="8" t="str">
        <f t="shared" si="0"/>
        <v>$</v>
      </c>
    </row>
    <row r="63" spans="1:3" x14ac:dyDescent="0.25">
      <c r="B63" s="8" t="str">
        <f t="shared" si="0"/>
        <v>$</v>
      </c>
    </row>
    <row r="64" spans="1:3" x14ac:dyDescent="0.25">
      <c r="B64" s="8" t="str">
        <f t="shared" si="0"/>
        <v>$</v>
      </c>
    </row>
    <row r="65" spans="2:2" x14ac:dyDescent="0.25">
      <c r="B65" s="8" t="str">
        <f t="shared" si="0"/>
        <v>$</v>
      </c>
    </row>
    <row r="66" spans="2:2" x14ac:dyDescent="0.25">
      <c r="B66" s="8" t="str">
        <f t="shared" ref="B66:B129" si="1">CONCATENATE(A66,"$",C66)</f>
        <v>$</v>
      </c>
    </row>
    <row r="67" spans="2:2" x14ac:dyDescent="0.25">
      <c r="B67" s="8" t="str">
        <f t="shared" si="1"/>
        <v>$</v>
      </c>
    </row>
    <row r="68" spans="2:2" x14ac:dyDescent="0.25">
      <c r="B68" s="8" t="str">
        <f t="shared" si="1"/>
        <v>$</v>
      </c>
    </row>
    <row r="69" spans="2:2" x14ac:dyDescent="0.25">
      <c r="B69" s="8" t="str">
        <f t="shared" si="1"/>
        <v>$</v>
      </c>
    </row>
    <row r="70" spans="2:2" x14ac:dyDescent="0.25">
      <c r="B70" s="8" t="str">
        <f t="shared" si="1"/>
        <v>$</v>
      </c>
    </row>
    <row r="71" spans="2:2" x14ac:dyDescent="0.25">
      <c r="B71" s="8" t="str">
        <f t="shared" si="1"/>
        <v>$</v>
      </c>
    </row>
    <row r="72" spans="2:2" x14ac:dyDescent="0.25">
      <c r="B72" s="8" t="str">
        <f t="shared" si="1"/>
        <v>$</v>
      </c>
    </row>
    <row r="73" spans="2:2" x14ac:dyDescent="0.25">
      <c r="B73" s="8" t="str">
        <f t="shared" si="1"/>
        <v>$</v>
      </c>
    </row>
    <row r="74" spans="2:2" x14ac:dyDescent="0.25">
      <c r="B74" s="8" t="str">
        <f t="shared" si="1"/>
        <v>$</v>
      </c>
    </row>
    <row r="75" spans="2:2" x14ac:dyDescent="0.25">
      <c r="B75" s="8" t="str">
        <f t="shared" si="1"/>
        <v>$</v>
      </c>
    </row>
    <row r="76" spans="2:2" x14ac:dyDescent="0.25">
      <c r="B76" s="8" t="str">
        <f t="shared" si="1"/>
        <v>$</v>
      </c>
    </row>
    <row r="77" spans="2:2" x14ac:dyDescent="0.25">
      <c r="B77" s="8" t="str">
        <f t="shared" si="1"/>
        <v>$</v>
      </c>
    </row>
    <row r="78" spans="2:2" x14ac:dyDescent="0.25">
      <c r="B78" s="8" t="str">
        <f t="shared" si="1"/>
        <v>$</v>
      </c>
    </row>
    <row r="79" spans="2:2" x14ac:dyDescent="0.25">
      <c r="B79" s="8" t="str">
        <f t="shared" si="1"/>
        <v>$</v>
      </c>
    </row>
    <row r="80" spans="2:2" x14ac:dyDescent="0.25">
      <c r="B80" s="8" t="str">
        <f t="shared" si="1"/>
        <v>$</v>
      </c>
    </row>
    <row r="81" spans="2:2" x14ac:dyDescent="0.25">
      <c r="B81" s="8" t="str">
        <f t="shared" si="1"/>
        <v>$</v>
      </c>
    </row>
    <row r="82" spans="2:2" x14ac:dyDescent="0.25">
      <c r="B82" s="8" t="str">
        <f t="shared" si="1"/>
        <v>$</v>
      </c>
    </row>
    <row r="83" spans="2:2" x14ac:dyDescent="0.25">
      <c r="B83" s="8" t="str">
        <f t="shared" si="1"/>
        <v>$</v>
      </c>
    </row>
    <row r="84" spans="2:2" x14ac:dyDescent="0.25">
      <c r="B84" s="8" t="str">
        <f t="shared" si="1"/>
        <v>$</v>
      </c>
    </row>
    <row r="85" spans="2:2" x14ac:dyDescent="0.25">
      <c r="B85" s="8" t="str">
        <f t="shared" si="1"/>
        <v>$</v>
      </c>
    </row>
    <row r="86" spans="2:2" x14ac:dyDescent="0.25">
      <c r="B86" s="8" t="str">
        <f t="shared" si="1"/>
        <v>$</v>
      </c>
    </row>
    <row r="87" spans="2:2" x14ac:dyDescent="0.25">
      <c r="B87" s="8" t="str">
        <f t="shared" si="1"/>
        <v>$</v>
      </c>
    </row>
    <row r="88" spans="2:2" x14ac:dyDescent="0.25">
      <c r="B88" s="8" t="str">
        <f t="shared" si="1"/>
        <v>$</v>
      </c>
    </row>
    <row r="89" spans="2:2" x14ac:dyDescent="0.25">
      <c r="B89" s="8" t="str">
        <f t="shared" si="1"/>
        <v>$</v>
      </c>
    </row>
    <row r="90" spans="2:2" x14ac:dyDescent="0.25">
      <c r="B90" s="8" t="str">
        <f t="shared" si="1"/>
        <v>$</v>
      </c>
    </row>
    <row r="91" spans="2:2" x14ac:dyDescent="0.25">
      <c r="B91" s="8" t="str">
        <f t="shared" si="1"/>
        <v>$</v>
      </c>
    </row>
    <row r="92" spans="2:2" x14ac:dyDescent="0.25">
      <c r="B92" s="8" t="str">
        <f t="shared" si="1"/>
        <v>$</v>
      </c>
    </row>
    <row r="93" spans="2:2" x14ac:dyDescent="0.25">
      <c r="B93" s="8" t="str">
        <f t="shared" si="1"/>
        <v>$</v>
      </c>
    </row>
    <row r="94" spans="2:2" x14ac:dyDescent="0.25">
      <c r="B94" s="8" t="str">
        <f t="shared" si="1"/>
        <v>$</v>
      </c>
    </row>
    <row r="95" spans="2:2" x14ac:dyDescent="0.25">
      <c r="B95" s="8" t="str">
        <f t="shared" si="1"/>
        <v>$</v>
      </c>
    </row>
    <row r="96" spans="2:2" x14ac:dyDescent="0.25">
      <c r="B96" s="8" t="str">
        <f t="shared" si="1"/>
        <v>$</v>
      </c>
    </row>
    <row r="97" spans="2:2" x14ac:dyDescent="0.25">
      <c r="B97" s="8" t="str">
        <f t="shared" si="1"/>
        <v>$</v>
      </c>
    </row>
    <row r="98" spans="2:2" x14ac:dyDescent="0.25">
      <c r="B98" s="8" t="str">
        <f t="shared" si="1"/>
        <v>$</v>
      </c>
    </row>
    <row r="99" spans="2:2" x14ac:dyDescent="0.25">
      <c r="B99" s="8" t="str">
        <f t="shared" si="1"/>
        <v>$</v>
      </c>
    </row>
    <row r="100" spans="2:2" x14ac:dyDescent="0.25">
      <c r="B100" s="8" t="str">
        <f t="shared" si="1"/>
        <v>$</v>
      </c>
    </row>
    <row r="101" spans="2:2" x14ac:dyDescent="0.25">
      <c r="B101" s="8" t="str">
        <f t="shared" si="1"/>
        <v>$</v>
      </c>
    </row>
    <row r="102" spans="2:2" x14ac:dyDescent="0.25">
      <c r="B102" s="8" t="str">
        <f t="shared" si="1"/>
        <v>$</v>
      </c>
    </row>
    <row r="103" spans="2:2" x14ac:dyDescent="0.25">
      <c r="B103" s="8" t="str">
        <f t="shared" si="1"/>
        <v>$</v>
      </c>
    </row>
    <row r="104" spans="2:2" x14ac:dyDescent="0.25">
      <c r="B104" s="8" t="str">
        <f t="shared" si="1"/>
        <v>$</v>
      </c>
    </row>
    <row r="105" spans="2:2" x14ac:dyDescent="0.25">
      <c r="B105" s="8" t="str">
        <f t="shared" si="1"/>
        <v>$</v>
      </c>
    </row>
    <row r="106" spans="2:2" x14ac:dyDescent="0.25">
      <c r="B106" s="8" t="str">
        <f t="shared" si="1"/>
        <v>$</v>
      </c>
    </row>
    <row r="107" spans="2:2" x14ac:dyDescent="0.25">
      <c r="B107" s="8" t="str">
        <f t="shared" si="1"/>
        <v>$</v>
      </c>
    </row>
    <row r="108" spans="2:2" x14ac:dyDescent="0.25">
      <c r="B108" s="8" t="str">
        <f t="shared" si="1"/>
        <v>$</v>
      </c>
    </row>
    <row r="109" spans="2:2" x14ac:dyDescent="0.25">
      <c r="B109" s="8" t="str">
        <f t="shared" si="1"/>
        <v>$</v>
      </c>
    </row>
    <row r="110" spans="2:2" x14ac:dyDescent="0.25">
      <c r="B110" s="8" t="str">
        <f t="shared" si="1"/>
        <v>$</v>
      </c>
    </row>
    <row r="111" spans="2:2" x14ac:dyDescent="0.25">
      <c r="B111" s="8" t="str">
        <f t="shared" si="1"/>
        <v>$</v>
      </c>
    </row>
    <row r="112" spans="2:2" x14ac:dyDescent="0.25">
      <c r="B112" s="8" t="str">
        <f t="shared" si="1"/>
        <v>$</v>
      </c>
    </row>
    <row r="113" spans="2:2" x14ac:dyDescent="0.25">
      <c r="B113" s="8" t="str">
        <f t="shared" si="1"/>
        <v>$</v>
      </c>
    </row>
    <row r="114" spans="2:2" x14ac:dyDescent="0.25">
      <c r="B114" s="8" t="str">
        <f t="shared" si="1"/>
        <v>$</v>
      </c>
    </row>
    <row r="115" spans="2:2" x14ac:dyDescent="0.25">
      <c r="B115" s="8" t="str">
        <f t="shared" si="1"/>
        <v>$</v>
      </c>
    </row>
    <row r="116" spans="2:2" x14ac:dyDescent="0.25">
      <c r="B116" s="8" t="str">
        <f t="shared" si="1"/>
        <v>$</v>
      </c>
    </row>
    <row r="117" spans="2:2" x14ac:dyDescent="0.25">
      <c r="B117" s="8" t="str">
        <f t="shared" si="1"/>
        <v>$</v>
      </c>
    </row>
    <row r="118" spans="2:2" x14ac:dyDescent="0.25">
      <c r="B118" s="8" t="str">
        <f t="shared" si="1"/>
        <v>$</v>
      </c>
    </row>
    <row r="119" spans="2:2" x14ac:dyDescent="0.25">
      <c r="B119" s="8" t="str">
        <f t="shared" si="1"/>
        <v>$</v>
      </c>
    </row>
    <row r="120" spans="2:2" x14ac:dyDescent="0.25">
      <c r="B120" s="8" t="str">
        <f t="shared" si="1"/>
        <v>$</v>
      </c>
    </row>
    <row r="121" spans="2:2" x14ac:dyDescent="0.25">
      <c r="B121" s="8" t="str">
        <f t="shared" si="1"/>
        <v>$</v>
      </c>
    </row>
    <row r="122" spans="2:2" x14ac:dyDescent="0.25">
      <c r="B122" s="8" t="str">
        <f t="shared" si="1"/>
        <v>$</v>
      </c>
    </row>
    <row r="123" spans="2:2" x14ac:dyDescent="0.25">
      <c r="B123" s="8" t="str">
        <f t="shared" si="1"/>
        <v>$</v>
      </c>
    </row>
    <row r="124" spans="2:2" x14ac:dyDescent="0.25">
      <c r="B124" s="8" t="str">
        <f t="shared" si="1"/>
        <v>$</v>
      </c>
    </row>
    <row r="125" spans="2:2" x14ac:dyDescent="0.25">
      <c r="B125" s="8" t="str">
        <f t="shared" si="1"/>
        <v>$</v>
      </c>
    </row>
    <row r="126" spans="2:2" x14ac:dyDescent="0.25">
      <c r="B126" s="8" t="str">
        <f t="shared" si="1"/>
        <v>$</v>
      </c>
    </row>
    <row r="127" spans="2:2" x14ac:dyDescent="0.25">
      <c r="B127" s="8" t="str">
        <f t="shared" si="1"/>
        <v>$</v>
      </c>
    </row>
    <row r="128" spans="2:2" x14ac:dyDescent="0.25">
      <c r="B128" s="8" t="str">
        <f t="shared" si="1"/>
        <v>$</v>
      </c>
    </row>
    <row r="129" spans="2:2" x14ac:dyDescent="0.25">
      <c r="B129" s="8" t="str">
        <f t="shared" si="1"/>
        <v>$</v>
      </c>
    </row>
    <row r="130" spans="2:2" x14ac:dyDescent="0.25">
      <c r="B130" s="8" t="str">
        <f t="shared" ref="B130:B193" si="2">CONCATENATE(A130,"$",C130)</f>
        <v>$</v>
      </c>
    </row>
    <row r="131" spans="2:2" x14ac:dyDescent="0.25">
      <c r="B131" s="8" t="str">
        <f t="shared" si="2"/>
        <v>$</v>
      </c>
    </row>
    <row r="132" spans="2:2" x14ac:dyDescent="0.25">
      <c r="B132" s="8" t="str">
        <f t="shared" si="2"/>
        <v>$</v>
      </c>
    </row>
    <row r="133" spans="2:2" x14ac:dyDescent="0.25">
      <c r="B133" s="8" t="str">
        <f t="shared" si="2"/>
        <v>$</v>
      </c>
    </row>
    <row r="134" spans="2:2" x14ac:dyDescent="0.25">
      <c r="B134" s="8" t="str">
        <f t="shared" si="2"/>
        <v>$</v>
      </c>
    </row>
    <row r="135" spans="2:2" x14ac:dyDescent="0.25">
      <c r="B135" s="8" t="str">
        <f t="shared" si="2"/>
        <v>$</v>
      </c>
    </row>
    <row r="136" spans="2:2" x14ac:dyDescent="0.25">
      <c r="B136" s="8" t="str">
        <f t="shared" si="2"/>
        <v>$</v>
      </c>
    </row>
    <row r="137" spans="2:2" x14ac:dyDescent="0.25">
      <c r="B137" s="8" t="str">
        <f t="shared" si="2"/>
        <v>$</v>
      </c>
    </row>
    <row r="138" spans="2:2" x14ac:dyDescent="0.25">
      <c r="B138" s="8" t="str">
        <f t="shared" si="2"/>
        <v>$</v>
      </c>
    </row>
    <row r="139" spans="2:2" x14ac:dyDescent="0.25">
      <c r="B139" s="8" t="str">
        <f t="shared" si="2"/>
        <v>$</v>
      </c>
    </row>
    <row r="140" spans="2:2" x14ac:dyDescent="0.25">
      <c r="B140" s="8" t="str">
        <f t="shared" si="2"/>
        <v>$</v>
      </c>
    </row>
    <row r="141" spans="2:2" x14ac:dyDescent="0.25">
      <c r="B141" s="8" t="str">
        <f t="shared" si="2"/>
        <v>$</v>
      </c>
    </row>
    <row r="142" spans="2:2" x14ac:dyDescent="0.25">
      <c r="B142" s="8" t="str">
        <f t="shared" si="2"/>
        <v>$</v>
      </c>
    </row>
    <row r="143" spans="2:2" x14ac:dyDescent="0.25">
      <c r="B143" s="8" t="str">
        <f t="shared" si="2"/>
        <v>$</v>
      </c>
    </row>
    <row r="144" spans="2:2" x14ac:dyDescent="0.25">
      <c r="B144" s="8" t="str">
        <f t="shared" si="2"/>
        <v>$</v>
      </c>
    </row>
    <row r="145" spans="2:2" x14ac:dyDescent="0.25">
      <c r="B145" s="8" t="str">
        <f t="shared" si="2"/>
        <v>$</v>
      </c>
    </row>
    <row r="146" spans="2:2" x14ac:dyDescent="0.25">
      <c r="B146" s="8" t="str">
        <f t="shared" si="2"/>
        <v>$</v>
      </c>
    </row>
    <row r="147" spans="2:2" x14ac:dyDescent="0.25">
      <c r="B147" s="8" t="str">
        <f t="shared" si="2"/>
        <v>$</v>
      </c>
    </row>
    <row r="148" spans="2:2" x14ac:dyDescent="0.25">
      <c r="B148" s="8" t="str">
        <f t="shared" si="2"/>
        <v>$</v>
      </c>
    </row>
    <row r="149" spans="2:2" x14ac:dyDescent="0.25">
      <c r="B149" s="8" t="str">
        <f t="shared" si="2"/>
        <v>$</v>
      </c>
    </row>
    <row r="150" spans="2:2" x14ac:dyDescent="0.25">
      <c r="B150" s="8" t="str">
        <f t="shared" si="2"/>
        <v>$</v>
      </c>
    </row>
    <row r="151" spans="2:2" x14ac:dyDescent="0.25">
      <c r="B151" s="8" t="str">
        <f t="shared" si="2"/>
        <v>$</v>
      </c>
    </row>
    <row r="152" spans="2:2" x14ac:dyDescent="0.25">
      <c r="B152" s="8" t="str">
        <f t="shared" si="2"/>
        <v>$</v>
      </c>
    </row>
    <row r="153" spans="2:2" x14ac:dyDescent="0.25">
      <c r="B153" s="8" t="str">
        <f t="shared" si="2"/>
        <v>$</v>
      </c>
    </row>
    <row r="154" spans="2:2" x14ac:dyDescent="0.25">
      <c r="B154" s="8" t="str">
        <f t="shared" si="2"/>
        <v>$</v>
      </c>
    </row>
    <row r="155" spans="2:2" x14ac:dyDescent="0.25">
      <c r="B155" s="8" t="str">
        <f t="shared" si="2"/>
        <v>$</v>
      </c>
    </row>
    <row r="156" spans="2:2" x14ac:dyDescent="0.25">
      <c r="B156" s="8" t="str">
        <f t="shared" si="2"/>
        <v>$</v>
      </c>
    </row>
    <row r="157" spans="2:2" x14ac:dyDescent="0.25">
      <c r="B157" s="8" t="str">
        <f t="shared" si="2"/>
        <v>$</v>
      </c>
    </row>
    <row r="158" spans="2:2" x14ac:dyDescent="0.25">
      <c r="B158" s="8" t="str">
        <f t="shared" si="2"/>
        <v>$</v>
      </c>
    </row>
    <row r="159" spans="2:2" x14ac:dyDescent="0.25">
      <c r="B159" s="8" t="str">
        <f t="shared" si="2"/>
        <v>$</v>
      </c>
    </row>
    <row r="160" spans="2:2" x14ac:dyDescent="0.25">
      <c r="B160" s="8" t="str">
        <f t="shared" si="2"/>
        <v>$</v>
      </c>
    </row>
    <row r="161" spans="2:2" x14ac:dyDescent="0.25">
      <c r="B161" s="8" t="str">
        <f t="shared" si="2"/>
        <v>$</v>
      </c>
    </row>
    <row r="162" spans="2:2" x14ac:dyDescent="0.25">
      <c r="B162" s="8" t="str">
        <f t="shared" si="2"/>
        <v>$</v>
      </c>
    </row>
    <row r="163" spans="2:2" x14ac:dyDescent="0.25">
      <c r="B163" s="8" t="str">
        <f t="shared" si="2"/>
        <v>$</v>
      </c>
    </row>
    <row r="164" spans="2:2" x14ac:dyDescent="0.25">
      <c r="B164" s="8" t="str">
        <f t="shared" si="2"/>
        <v>$</v>
      </c>
    </row>
    <row r="165" spans="2:2" x14ac:dyDescent="0.25">
      <c r="B165" s="8" t="str">
        <f t="shared" si="2"/>
        <v>$</v>
      </c>
    </row>
    <row r="166" spans="2:2" x14ac:dyDescent="0.25">
      <c r="B166" s="8" t="str">
        <f t="shared" si="2"/>
        <v>$</v>
      </c>
    </row>
    <row r="167" spans="2:2" x14ac:dyDescent="0.25">
      <c r="B167" s="8" t="str">
        <f t="shared" si="2"/>
        <v>$</v>
      </c>
    </row>
    <row r="168" spans="2:2" x14ac:dyDescent="0.25">
      <c r="B168" s="8" t="str">
        <f t="shared" si="2"/>
        <v>$</v>
      </c>
    </row>
    <row r="169" spans="2:2" x14ac:dyDescent="0.25">
      <c r="B169" s="8" t="str">
        <f t="shared" si="2"/>
        <v>$</v>
      </c>
    </row>
    <row r="170" spans="2:2" x14ac:dyDescent="0.25">
      <c r="B170" s="8" t="str">
        <f t="shared" si="2"/>
        <v>$</v>
      </c>
    </row>
    <row r="171" spans="2:2" x14ac:dyDescent="0.25">
      <c r="B171" s="8" t="str">
        <f t="shared" si="2"/>
        <v>$</v>
      </c>
    </row>
    <row r="172" spans="2:2" x14ac:dyDescent="0.25">
      <c r="B172" s="8" t="str">
        <f t="shared" si="2"/>
        <v>$</v>
      </c>
    </row>
    <row r="173" spans="2:2" x14ac:dyDescent="0.25">
      <c r="B173" s="8" t="str">
        <f t="shared" si="2"/>
        <v>$</v>
      </c>
    </row>
    <row r="174" spans="2:2" x14ac:dyDescent="0.25">
      <c r="B174" s="8" t="str">
        <f t="shared" si="2"/>
        <v>$</v>
      </c>
    </row>
    <row r="175" spans="2:2" x14ac:dyDescent="0.25">
      <c r="B175" s="8" t="str">
        <f t="shared" si="2"/>
        <v>$</v>
      </c>
    </row>
    <row r="176" spans="2:2" x14ac:dyDescent="0.25">
      <c r="B176" s="8" t="str">
        <f t="shared" si="2"/>
        <v>$</v>
      </c>
    </row>
    <row r="177" spans="2:2" x14ac:dyDescent="0.25">
      <c r="B177" s="8" t="str">
        <f t="shared" si="2"/>
        <v>$</v>
      </c>
    </row>
    <row r="178" spans="2:2" x14ac:dyDescent="0.25">
      <c r="B178" s="8" t="str">
        <f t="shared" si="2"/>
        <v>$</v>
      </c>
    </row>
    <row r="179" spans="2:2" x14ac:dyDescent="0.25">
      <c r="B179" s="8" t="str">
        <f t="shared" si="2"/>
        <v>$</v>
      </c>
    </row>
    <row r="180" spans="2:2" x14ac:dyDescent="0.25">
      <c r="B180" s="8" t="str">
        <f t="shared" si="2"/>
        <v>$</v>
      </c>
    </row>
    <row r="181" spans="2:2" x14ac:dyDescent="0.25">
      <c r="B181" s="8" t="str">
        <f t="shared" si="2"/>
        <v>$</v>
      </c>
    </row>
    <row r="182" spans="2:2" x14ac:dyDescent="0.25">
      <c r="B182" s="8" t="str">
        <f t="shared" si="2"/>
        <v>$</v>
      </c>
    </row>
    <row r="183" spans="2:2" x14ac:dyDescent="0.25">
      <c r="B183" s="8" t="str">
        <f t="shared" si="2"/>
        <v>$</v>
      </c>
    </row>
    <row r="184" spans="2:2" x14ac:dyDescent="0.25">
      <c r="B184" s="8" t="str">
        <f t="shared" si="2"/>
        <v>$</v>
      </c>
    </row>
    <row r="185" spans="2:2" x14ac:dyDescent="0.25">
      <c r="B185" s="8" t="str">
        <f t="shared" si="2"/>
        <v>$</v>
      </c>
    </row>
    <row r="186" spans="2:2" x14ac:dyDescent="0.25">
      <c r="B186" s="8" t="str">
        <f t="shared" si="2"/>
        <v>$</v>
      </c>
    </row>
    <row r="187" spans="2:2" x14ac:dyDescent="0.25">
      <c r="B187" s="8" t="str">
        <f t="shared" si="2"/>
        <v>$</v>
      </c>
    </row>
    <row r="188" spans="2:2" x14ac:dyDescent="0.25">
      <c r="B188" s="8" t="str">
        <f t="shared" si="2"/>
        <v>$</v>
      </c>
    </row>
    <row r="189" spans="2:2" x14ac:dyDescent="0.25">
      <c r="B189" s="8" t="str">
        <f t="shared" si="2"/>
        <v>$</v>
      </c>
    </row>
    <row r="190" spans="2:2" x14ac:dyDescent="0.25">
      <c r="B190" s="8" t="str">
        <f t="shared" si="2"/>
        <v>$</v>
      </c>
    </row>
    <row r="191" spans="2:2" x14ac:dyDescent="0.25">
      <c r="B191" s="8" t="str">
        <f t="shared" si="2"/>
        <v>$</v>
      </c>
    </row>
    <row r="192" spans="2:2" x14ac:dyDescent="0.25">
      <c r="B192" s="8" t="str">
        <f t="shared" si="2"/>
        <v>$</v>
      </c>
    </row>
    <row r="193" spans="2:2" x14ac:dyDescent="0.25">
      <c r="B193" s="8" t="str">
        <f t="shared" si="2"/>
        <v>$</v>
      </c>
    </row>
    <row r="194" spans="2:2" x14ac:dyDescent="0.25">
      <c r="B194" s="8" t="str">
        <f t="shared" ref="B194:B233" si="3">CONCATENATE(A194,"$",C194)</f>
        <v>$</v>
      </c>
    </row>
    <row r="195" spans="2:2" x14ac:dyDescent="0.25">
      <c r="B195" s="8" t="str">
        <f t="shared" si="3"/>
        <v>$</v>
      </c>
    </row>
    <row r="196" spans="2:2" x14ac:dyDescent="0.25">
      <c r="B196" s="8" t="str">
        <f t="shared" si="3"/>
        <v>$</v>
      </c>
    </row>
    <row r="197" spans="2:2" x14ac:dyDescent="0.25">
      <c r="B197" s="8" t="str">
        <f t="shared" si="3"/>
        <v>$</v>
      </c>
    </row>
    <row r="198" spans="2:2" x14ac:dyDescent="0.25">
      <c r="B198" s="8" t="str">
        <f t="shared" si="3"/>
        <v>$</v>
      </c>
    </row>
    <row r="199" spans="2:2" x14ac:dyDescent="0.25">
      <c r="B199" s="8" t="str">
        <f t="shared" si="3"/>
        <v>$</v>
      </c>
    </row>
    <row r="200" spans="2:2" x14ac:dyDescent="0.25">
      <c r="B200" s="8" t="str">
        <f t="shared" si="3"/>
        <v>$</v>
      </c>
    </row>
    <row r="201" spans="2:2" x14ac:dyDescent="0.25">
      <c r="B201" s="8" t="str">
        <f t="shared" si="3"/>
        <v>$</v>
      </c>
    </row>
    <row r="202" spans="2:2" x14ac:dyDescent="0.25">
      <c r="B202" s="8" t="str">
        <f t="shared" si="3"/>
        <v>$</v>
      </c>
    </row>
    <row r="203" spans="2:2" x14ac:dyDescent="0.25">
      <c r="B203" s="8" t="str">
        <f t="shared" si="3"/>
        <v>$</v>
      </c>
    </row>
    <row r="204" spans="2:2" x14ac:dyDescent="0.25">
      <c r="B204" s="8" t="str">
        <f t="shared" si="3"/>
        <v>$</v>
      </c>
    </row>
    <row r="205" spans="2:2" x14ac:dyDescent="0.25">
      <c r="B205" s="8" t="str">
        <f t="shared" si="3"/>
        <v>$</v>
      </c>
    </row>
    <row r="206" spans="2:2" x14ac:dyDescent="0.25">
      <c r="B206" s="8" t="str">
        <f t="shared" si="3"/>
        <v>$</v>
      </c>
    </row>
    <row r="207" spans="2:2" x14ac:dyDescent="0.25">
      <c r="B207" s="8" t="str">
        <f t="shared" si="3"/>
        <v>$</v>
      </c>
    </row>
    <row r="208" spans="2:2" x14ac:dyDescent="0.25">
      <c r="B208" s="8" t="str">
        <f t="shared" si="3"/>
        <v>$</v>
      </c>
    </row>
    <row r="209" spans="2:2" x14ac:dyDescent="0.25">
      <c r="B209" s="8" t="str">
        <f t="shared" si="3"/>
        <v>$</v>
      </c>
    </row>
    <row r="210" spans="2:2" x14ac:dyDescent="0.25">
      <c r="B210" s="8" t="str">
        <f t="shared" si="3"/>
        <v>$</v>
      </c>
    </row>
    <row r="211" spans="2:2" x14ac:dyDescent="0.25">
      <c r="B211" s="8" t="str">
        <f t="shared" si="3"/>
        <v>$</v>
      </c>
    </row>
    <row r="212" spans="2:2" x14ac:dyDescent="0.25">
      <c r="B212" s="8" t="str">
        <f t="shared" si="3"/>
        <v>$</v>
      </c>
    </row>
    <row r="213" spans="2:2" x14ac:dyDescent="0.25">
      <c r="B213" s="8" t="str">
        <f t="shared" si="3"/>
        <v>$</v>
      </c>
    </row>
    <row r="214" spans="2:2" x14ac:dyDescent="0.25">
      <c r="B214" s="8" t="str">
        <f t="shared" si="3"/>
        <v>$</v>
      </c>
    </row>
    <row r="215" spans="2:2" x14ac:dyDescent="0.25">
      <c r="B215" s="8" t="str">
        <f t="shared" si="3"/>
        <v>$</v>
      </c>
    </row>
    <row r="216" spans="2:2" x14ac:dyDescent="0.25">
      <c r="B216" s="8" t="str">
        <f t="shared" si="3"/>
        <v>$</v>
      </c>
    </row>
    <row r="217" spans="2:2" x14ac:dyDescent="0.25">
      <c r="B217" s="8" t="str">
        <f t="shared" si="3"/>
        <v>$</v>
      </c>
    </row>
    <row r="218" spans="2:2" x14ac:dyDescent="0.25">
      <c r="B218" s="8" t="str">
        <f t="shared" si="3"/>
        <v>$</v>
      </c>
    </row>
    <row r="219" spans="2:2" x14ac:dyDescent="0.25">
      <c r="B219" s="8" t="str">
        <f t="shared" si="3"/>
        <v>$</v>
      </c>
    </row>
    <row r="220" spans="2:2" x14ac:dyDescent="0.25">
      <c r="B220" s="8" t="str">
        <f t="shared" si="3"/>
        <v>$</v>
      </c>
    </row>
    <row r="221" spans="2:2" x14ac:dyDescent="0.25">
      <c r="B221" s="8" t="str">
        <f t="shared" si="3"/>
        <v>$</v>
      </c>
    </row>
    <row r="222" spans="2:2" x14ac:dyDescent="0.25">
      <c r="B222" s="8" t="str">
        <f t="shared" si="3"/>
        <v>$</v>
      </c>
    </row>
    <row r="223" spans="2:2" x14ac:dyDescent="0.25">
      <c r="B223" s="8" t="str">
        <f t="shared" si="3"/>
        <v>$</v>
      </c>
    </row>
    <row r="224" spans="2:2" x14ac:dyDescent="0.25">
      <c r="B224" s="8" t="str">
        <f t="shared" si="3"/>
        <v>$</v>
      </c>
    </row>
    <row r="225" spans="2:2" x14ac:dyDescent="0.25">
      <c r="B225" s="8" t="str">
        <f t="shared" si="3"/>
        <v>$</v>
      </c>
    </row>
    <row r="226" spans="2:2" x14ac:dyDescent="0.25">
      <c r="B226" s="8" t="str">
        <f t="shared" si="3"/>
        <v>$</v>
      </c>
    </row>
    <row r="227" spans="2:2" x14ac:dyDescent="0.25">
      <c r="B227" s="8" t="str">
        <f t="shared" si="3"/>
        <v>$</v>
      </c>
    </row>
    <row r="228" spans="2:2" x14ac:dyDescent="0.25">
      <c r="B228" s="8" t="str">
        <f t="shared" si="3"/>
        <v>$</v>
      </c>
    </row>
    <row r="229" spans="2:2" x14ac:dyDescent="0.25">
      <c r="B229" s="8" t="str">
        <f t="shared" si="3"/>
        <v>$</v>
      </c>
    </row>
    <row r="230" spans="2:2" x14ac:dyDescent="0.25">
      <c r="B230" s="8" t="str">
        <f t="shared" si="3"/>
        <v>$</v>
      </c>
    </row>
    <row r="231" spans="2:2" x14ac:dyDescent="0.25">
      <c r="B231" s="8" t="str">
        <f t="shared" si="3"/>
        <v>$</v>
      </c>
    </row>
    <row r="232" spans="2:2" x14ac:dyDescent="0.25">
      <c r="B232" s="8" t="str">
        <f t="shared" si="3"/>
        <v>$</v>
      </c>
    </row>
    <row r="233" spans="2:2" x14ac:dyDescent="0.25">
      <c r="B233" s="8" t="str">
        <f t="shared" si="3"/>
        <v>$</v>
      </c>
    </row>
  </sheetData>
  <sortState ref="A2:A351">
    <sortCondition ref="A1"/>
  </sortState>
  <conditionalFormatting sqref="A1:A1048576">
    <cfRule type="duplicateValues" dxfId="12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ИТОГ</vt:lpstr>
      <vt:lpstr>Баллы за 2022</vt:lpstr>
      <vt:lpstr>БД</vt:lpstr>
      <vt:lpstr>СТД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Kartoziia Andrei</dc:creator>
  <cp:lastModifiedBy>Kartoziia Andrei</cp:lastModifiedBy>
  <cp:lastPrinted>2023-02-28T08:30:35Z</cp:lastPrinted>
  <dcterms:created xsi:type="dcterms:W3CDTF">2023-02-06T09:13:33Z</dcterms:created>
  <dcterms:modified xsi:type="dcterms:W3CDTF">2023-03-09T02:50:24Z</dcterms:modified>
</cp:coreProperties>
</file>